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4\"/>
    </mc:Choice>
  </mc:AlternateContent>
  <bookViews>
    <workbookView xWindow="240" yWindow="12" windowWidth="16092" windowHeight="8028" tabRatio="652"/>
  </bookViews>
  <sheets>
    <sheet name="Lisa 1. Konto koond (24+23jääk)" sheetId="2" r:id="rId1"/>
    <sheet name="Lisa 2 Teenuste eelarve 2024" sheetId="8" r:id="rId2"/>
  </sheets>
  <definedNames>
    <definedName name="_xlnm._FilterDatabase" localSheetId="0" hidden="1">'Lisa 1. Konto koond (24+23jääk)'!$H$1:$H$79</definedName>
    <definedName name="_xlnm._FilterDatabase" localSheetId="1" hidden="1">'Lisa 2 Teenuste eelarve 2024'!$A$6:$V$261</definedName>
  </definedNames>
  <calcPr calcId="162913"/>
</workbook>
</file>

<file path=xl/calcChain.xml><?xml version="1.0" encoding="utf-8"?>
<calcChain xmlns="http://schemas.openxmlformats.org/spreadsheetml/2006/main">
  <c r="Q76" i="2" l="1"/>
  <c r="Q75" i="2"/>
  <c r="Q74" i="2"/>
  <c r="Q73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7" i="2"/>
  <c r="G120" i="8"/>
  <c r="H120" i="8"/>
  <c r="I120" i="8"/>
  <c r="J120" i="8"/>
  <c r="K120" i="8"/>
  <c r="L120" i="8"/>
  <c r="M120" i="8"/>
  <c r="N120" i="8"/>
  <c r="O120" i="8"/>
  <c r="E73" i="2"/>
  <c r="F73" i="2"/>
  <c r="G73" i="2"/>
  <c r="H73" i="2"/>
  <c r="I73" i="2"/>
  <c r="J73" i="2"/>
  <c r="K73" i="2"/>
  <c r="L73" i="2"/>
  <c r="M73" i="2"/>
  <c r="M6" i="2" l="1"/>
  <c r="E39" i="2" l="1"/>
  <c r="G234" i="8"/>
  <c r="G204" i="8"/>
  <c r="G176" i="8"/>
  <c r="G148" i="8"/>
  <c r="G92" i="8"/>
  <c r="G86" i="8"/>
  <c r="G82" i="8"/>
  <c r="G75" i="8"/>
  <c r="G68" i="8"/>
  <c r="G61" i="8"/>
  <c r="G53" i="8"/>
  <c r="G49" i="8"/>
  <c r="G36" i="8"/>
  <c r="G8" i="8"/>
  <c r="H36" i="8"/>
  <c r="I36" i="8"/>
  <c r="J36" i="8"/>
  <c r="K36" i="8"/>
  <c r="L36" i="8"/>
  <c r="M36" i="8"/>
  <c r="N36" i="8"/>
  <c r="O36" i="8"/>
  <c r="P36" i="8"/>
  <c r="Q36" i="8"/>
  <c r="R36" i="8"/>
  <c r="F36" i="8"/>
  <c r="S207" i="8"/>
  <c r="S208" i="8"/>
  <c r="S209" i="8"/>
  <c r="S210" i="8"/>
  <c r="S211" i="8"/>
  <c r="T211" i="8" s="1"/>
  <c r="S205" i="8"/>
  <c r="T205" i="8" s="1"/>
  <c r="H204" i="8"/>
  <c r="I204" i="8"/>
  <c r="J204" i="8"/>
  <c r="K204" i="8"/>
  <c r="L204" i="8"/>
  <c r="M204" i="8"/>
  <c r="N204" i="8"/>
  <c r="O204" i="8"/>
  <c r="P204" i="8"/>
  <c r="Q204" i="8"/>
  <c r="R204" i="8"/>
  <c r="H234" i="8"/>
  <c r="I234" i="8"/>
  <c r="J234" i="8"/>
  <c r="K234" i="8"/>
  <c r="L234" i="8"/>
  <c r="M234" i="8"/>
  <c r="N234" i="8"/>
  <c r="O234" i="8"/>
  <c r="H148" i="8"/>
  <c r="I148" i="8"/>
  <c r="J148" i="8"/>
  <c r="K148" i="8"/>
  <c r="L148" i="8"/>
  <c r="M148" i="8"/>
  <c r="N148" i="8"/>
  <c r="P120" i="8"/>
  <c r="Q120" i="8"/>
  <c r="R120" i="8"/>
  <c r="S204" i="8" l="1"/>
  <c r="S120" i="8"/>
  <c r="F39" i="2" l="1"/>
  <c r="G39" i="2"/>
  <c r="H39" i="2"/>
  <c r="I39" i="2"/>
  <c r="J39" i="2"/>
  <c r="K39" i="2"/>
  <c r="L39" i="2"/>
  <c r="M39" i="2"/>
  <c r="N39" i="2"/>
  <c r="O39" i="2"/>
  <c r="P39" i="2"/>
  <c r="D39" i="2"/>
  <c r="E6" i="2"/>
  <c r="F6" i="2"/>
  <c r="G6" i="2"/>
  <c r="H6" i="2"/>
  <c r="I6" i="2"/>
  <c r="J6" i="2"/>
  <c r="K6" i="2"/>
  <c r="L6" i="2"/>
  <c r="N6" i="2"/>
  <c r="O6" i="2"/>
  <c r="P6" i="2"/>
  <c r="D6" i="2"/>
  <c r="Q6" i="2" l="1"/>
  <c r="R6" i="2" s="1"/>
  <c r="S88" i="8" l="1"/>
  <c r="T88" i="8" s="1"/>
  <c r="S89" i="8"/>
  <c r="T89" i="8" s="1"/>
  <c r="S90" i="8"/>
  <c r="T90" i="8"/>
  <c r="S91" i="8"/>
  <c r="T91" i="8" s="1"/>
  <c r="H92" i="8"/>
  <c r="I92" i="8"/>
  <c r="J92" i="8"/>
  <c r="K92" i="8"/>
  <c r="L92" i="8"/>
  <c r="S77" i="8"/>
  <c r="T77" i="8" s="1"/>
  <c r="S78" i="8"/>
  <c r="T78" i="8" s="1"/>
  <c r="S79" i="8"/>
  <c r="T79" i="8" s="1"/>
  <c r="S80" i="8"/>
  <c r="S81" i="8"/>
  <c r="T81" i="8" s="1"/>
  <c r="H75" i="8"/>
  <c r="I75" i="8"/>
  <c r="J75" i="8"/>
  <c r="K75" i="8"/>
  <c r="L75" i="8"/>
  <c r="M75" i="8"/>
  <c r="N75" i="8"/>
  <c r="O75" i="8"/>
  <c r="P75" i="8"/>
  <c r="Q75" i="8"/>
  <c r="R75" i="8"/>
  <c r="F75" i="8"/>
  <c r="H82" i="8"/>
  <c r="I82" i="8"/>
  <c r="J82" i="8"/>
  <c r="K82" i="8"/>
  <c r="L82" i="8"/>
  <c r="S70" i="8"/>
  <c r="T70" i="8" s="1"/>
  <c r="S71" i="8"/>
  <c r="T71" i="8" s="1"/>
  <c r="S72" i="8"/>
  <c r="T72" i="8" s="1"/>
  <c r="S73" i="8"/>
  <c r="T73" i="8" s="1"/>
  <c r="S74" i="8"/>
  <c r="T74" i="8" s="1"/>
  <c r="H68" i="8"/>
  <c r="I68" i="8"/>
  <c r="J68" i="8"/>
  <c r="K68" i="8"/>
  <c r="L68" i="8"/>
  <c r="M68" i="8"/>
  <c r="N68" i="8"/>
  <c r="O68" i="8"/>
  <c r="P68" i="8"/>
  <c r="Q68" i="8"/>
  <c r="R68" i="8"/>
  <c r="F68" i="8"/>
  <c r="S63" i="8"/>
  <c r="T63" i="8" s="1"/>
  <c r="S64" i="8"/>
  <c r="T64" i="8" s="1"/>
  <c r="S65" i="8"/>
  <c r="T65" i="8" s="1"/>
  <c r="S66" i="8"/>
  <c r="T66" i="8" s="1"/>
  <c r="S67" i="8"/>
  <c r="T67" i="8" s="1"/>
  <c r="H61" i="8"/>
  <c r="I61" i="8"/>
  <c r="J61" i="8"/>
  <c r="K61" i="8"/>
  <c r="L61" i="8"/>
  <c r="M61" i="8"/>
  <c r="N61" i="8"/>
  <c r="O61" i="8"/>
  <c r="P61" i="8"/>
  <c r="Q61" i="8"/>
  <c r="R61" i="8"/>
  <c r="F61" i="8"/>
  <c r="S55" i="8"/>
  <c r="T55" i="8" s="1"/>
  <c r="S56" i="8"/>
  <c r="S57" i="8"/>
  <c r="T57" i="8" s="1"/>
  <c r="S58" i="8"/>
  <c r="T58" i="8" s="1"/>
  <c r="S59" i="8"/>
  <c r="T59" i="8" s="1"/>
  <c r="S60" i="8"/>
  <c r="T60" i="8" s="1"/>
  <c r="H53" i="8"/>
  <c r="I53" i="8"/>
  <c r="J53" i="8"/>
  <c r="K53" i="8"/>
  <c r="L53" i="8"/>
  <c r="M53" i="8"/>
  <c r="N53" i="8"/>
  <c r="O53" i="8"/>
  <c r="P53" i="8"/>
  <c r="Q53" i="8"/>
  <c r="R53" i="8"/>
  <c r="F53" i="8"/>
  <c r="T80" i="8" l="1"/>
  <c r="T56" i="8"/>
  <c r="Q39" i="2"/>
  <c r="H176" i="8"/>
  <c r="I176" i="8"/>
  <c r="J176" i="8"/>
  <c r="K176" i="8"/>
  <c r="H49" i="8"/>
  <c r="I49" i="8"/>
  <c r="J49" i="8"/>
  <c r="K49" i="8"/>
  <c r="S12" i="8" l="1"/>
  <c r="S13" i="8"/>
  <c r="S14" i="8"/>
  <c r="S39" i="8" l="1"/>
  <c r="T39" i="8" s="1"/>
  <c r="S152" i="8"/>
  <c r="T152" i="8" s="1"/>
  <c r="S180" i="8"/>
  <c r="T180" i="8" s="1"/>
  <c r="T209" i="8"/>
  <c r="S238" i="8"/>
  <c r="T238" i="8" s="1"/>
  <c r="S50" i="8"/>
  <c r="L49" i="8"/>
  <c r="M49" i="8"/>
  <c r="N49" i="8"/>
  <c r="O49" i="8"/>
  <c r="P49" i="8"/>
  <c r="Q49" i="8"/>
  <c r="R49" i="8"/>
  <c r="S96" i="8"/>
  <c r="T96" i="8" s="1"/>
  <c r="S124" i="8"/>
  <c r="T124" i="8" s="1"/>
  <c r="T12" i="8"/>
  <c r="G7" i="8" l="1"/>
  <c r="S261" i="8"/>
  <c r="U261" i="8" s="1"/>
  <c r="S260" i="8"/>
  <c r="T260" i="8" s="1"/>
  <c r="S259" i="8"/>
  <c r="U259" i="8" s="1"/>
  <c r="S258" i="8"/>
  <c r="U258" i="8" s="1"/>
  <c r="S257" i="8"/>
  <c r="S256" i="8"/>
  <c r="T256" i="8" s="1"/>
  <c r="S255" i="8"/>
  <c r="U255" i="8" s="1"/>
  <c r="S254" i="8"/>
  <c r="U254" i="8" s="1"/>
  <c r="S253" i="8"/>
  <c r="U253" i="8" s="1"/>
  <c r="S252" i="8"/>
  <c r="T252" i="8" s="1"/>
  <c r="S251" i="8"/>
  <c r="U251" i="8" s="1"/>
  <c r="S250" i="8"/>
  <c r="U250" i="8" s="1"/>
  <c r="S249" i="8"/>
  <c r="S248" i="8"/>
  <c r="U248" i="8" s="1"/>
  <c r="S247" i="8"/>
  <c r="U247" i="8" s="1"/>
  <c r="S246" i="8"/>
  <c r="U246" i="8" s="1"/>
  <c r="S245" i="8"/>
  <c r="U245" i="8" s="1"/>
  <c r="S244" i="8"/>
  <c r="U244" i="8" s="1"/>
  <c r="S243" i="8"/>
  <c r="T243" i="8" s="1"/>
  <c r="S242" i="8"/>
  <c r="U242" i="8" s="1"/>
  <c r="S241" i="8"/>
  <c r="S240" i="8"/>
  <c r="T240" i="8" s="1"/>
  <c r="S239" i="8"/>
  <c r="U239" i="8" s="1"/>
  <c r="S237" i="8"/>
  <c r="U237" i="8" s="1"/>
  <c r="S236" i="8"/>
  <c r="T236" i="8" s="1"/>
  <c r="S235" i="8"/>
  <c r="T235" i="8" s="1"/>
  <c r="R234" i="8"/>
  <c r="Q234" i="8"/>
  <c r="P234" i="8"/>
  <c r="F234" i="8"/>
  <c r="S233" i="8"/>
  <c r="U233" i="8" s="1"/>
  <c r="S232" i="8"/>
  <c r="U232" i="8" s="1"/>
  <c r="S231" i="8"/>
  <c r="S230" i="8"/>
  <c r="U230" i="8" s="1"/>
  <c r="S229" i="8"/>
  <c r="U229" i="8" s="1"/>
  <c r="S228" i="8"/>
  <c r="U228" i="8" s="1"/>
  <c r="S227" i="8"/>
  <c r="T227" i="8" s="1"/>
  <c r="S226" i="8"/>
  <c r="T226" i="8" s="1"/>
  <c r="S225" i="8"/>
  <c r="U225" i="8" s="1"/>
  <c r="S224" i="8"/>
  <c r="U224" i="8" s="1"/>
  <c r="S223" i="8"/>
  <c r="S222" i="8"/>
  <c r="U222" i="8" s="1"/>
  <c r="S221" i="8"/>
  <c r="U221" i="8" s="1"/>
  <c r="S220" i="8"/>
  <c r="U220" i="8" s="1"/>
  <c r="S219" i="8"/>
  <c r="T219" i="8" s="1"/>
  <c r="S218" i="8"/>
  <c r="T218" i="8" s="1"/>
  <c r="S217" i="8"/>
  <c r="U217" i="8" s="1"/>
  <c r="S216" i="8"/>
  <c r="U216" i="8" s="1"/>
  <c r="S215" i="8"/>
  <c r="U215" i="8" s="1"/>
  <c r="S214" i="8"/>
  <c r="T214" i="8" s="1"/>
  <c r="S213" i="8"/>
  <c r="U213" i="8" s="1"/>
  <c r="S212" i="8"/>
  <c r="U212" i="8" s="1"/>
  <c r="T210" i="8"/>
  <c r="T208" i="8"/>
  <c r="U207" i="8"/>
  <c r="S206" i="8"/>
  <c r="U206" i="8" s="1"/>
  <c r="F204" i="8"/>
  <c r="S203" i="8"/>
  <c r="S202" i="8"/>
  <c r="U202" i="8" s="1"/>
  <c r="S201" i="8"/>
  <c r="U201" i="8" s="1"/>
  <c r="S200" i="8"/>
  <c r="U200" i="8" s="1"/>
  <c r="S199" i="8"/>
  <c r="T199" i="8" s="1"/>
  <c r="S198" i="8"/>
  <c r="S197" i="8"/>
  <c r="U197" i="8" s="1"/>
  <c r="S196" i="8"/>
  <c r="U196" i="8" s="1"/>
  <c r="S195" i="8"/>
  <c r="U195" i="8" s="1"/>
  <c r="S194" i="8"/>
  <c r="U194" i="8" s="1"/>
  <c r="S193" i="8"/>
  <c r="U193" i="8" s="1"/>
  <c r="S192" i="8"/>
  <c r="U192" i="8" s="1"/>
  <c r="S191" i="8"/>
  <c r="T191" i="8" s="1"/>
  <c r="S190" i="8"/>
  <c r="S189" i="8"/>
  <c r="U189" i="8" s="1"/>
  <c r="S188" i="8"/>
  <c r="U188" i="8" s="1"/>
  <c r="S187" i="8"/>
  <c r="U187" i="8" s="1"/>
  <c r="S186" i="8"/>
  <c r="U186" i="8" s="1"/>
  <c r="S185" i="8"/>
  <c r="U185" i="8" s="1"/>
  <c r="S184" i="8"/>
  <c r="U184" i="8" s="1"/>
  <c r="S183" i="8"/>
  <c r="T183" i="8" s="1"/>
  <c r="S182" i="8"/>
  <c r="S181" i="8"/>
  <c r="U181" i="8" s="1"/>
  <c r="S179" i="8"/>
  <c r="U179" i="8" s="1"/>
  <c r="S178" i="8"/>
  <c r="U178" i="8" s="1"/>
  <c r="S177" i="8"/>
  <c r="T177" i="8" s="1"/>
  <c r="R176" i="8"/>
  <c r="Q176" i="8"/>
  <c r="P176" i="8"/>
  <c r="O176" i="8"/>
  <c r="N176" i="8"/>
  <c r="M176" i="8"/>
  <c r="L176" i="8"/>
  <c r="F176" i="8"/>
  <c r="S175" i="8"/>
  <c r="U175" i="8" s="1"/>
  <c r="S174" i="8"/>
  <c r="U174" i="8" s="1"/>
  <c r="S173" i="8"/>
  <c r="U173" i="8" s="1"/>
  <c r="S172" i="8"/>
  <c r="S171" i="8"/>
  <c r="T171" i="8" s="1"/>
  <c r="S170" i="8"/>
  <c r="U170" i="8" s="1"/>
  <c r="S169" i="8"/>
  <c r="U169" i="8" s="1"/>
  <c r="S168" i="8"/>
  <c r="U168" i="8" s="1"/>
  <c r="S167" i="8"/>
  <c r="U167" i="8" s="1"/>
  <c r="S166" i="8"/>
  <c r="U166" i="8" s="1"/>
  <c r="S165" i="8"/>
  <c r="T165" i="8" s="1"/>
  <c r="S164" i="8"/>
  <c r="S163" i="8"/>
  <c r="U163" i="8" s="1"/>
  <c r="S162" i="8"/>
  <c r="U162" i="8" s="1"/>
  <c r="S161" i="8"/>
  <c r="U161" i="8" s="1"/>
  <c r="S160" i="8"/>
  <c r="U160" i="8" s="1"/>
  <c r="S159" i="8"/>
  <c r="U159" i="8" s="1"/>
  <c r="S158" i="8"/>
  <c r="U158" i="8" s="1"/>
  <c r="S157" i="8"/>
  <c r="T157" i="8" s="1"/>
  <c r="S156" i="8"/>
  <c r="S155" i="8"/>
  <c r="U155" i="8" s="1"/>
  <c r="S154" i="8"/>
  <c r="U154" i="8" s="1"/>
  <c r="S153" i="8"/>
  <c r="U153" i="8" s="1"/>
  <c r="S151" i="8"/>
  <c r="U151" i="8" s="1"/>
  <c r="S150" i="8"/>
  <c r="U150" i="8" s="1"/>
  <c r="S149" i="8"/>
  <c r="U149" i="8" s="1"/>
  <c r="R148" i="8"/>
  <c r="Q148" i="8"/>
  <c r="P148" i="8"/>
  <c r="O148" i="8"/>
  <c r="F148" i="8"/>
  <c r="S147" i="8"/>
  <c r="T147" i="8" s="1"/>
  <c r="S146" i="8"/>
  <c r="S145" i="8"/>
  <c r="U145" i="8" s="1"/>
  <c r="S144" i="8"/>
  <c r="U144" i="8" s="1"/>
  <c r="S143" i="8"/>
  <c r="U143" i="8" s="1"/>
  <c r="S142" i="8"/>
  <c r="T142" i="8" s="1"/>
  <c r="S141" i="8"/>
  <c r="U141" i="8" s="1"/>
  <c r="S140" i="8"/>
  <c r="U140" i="8" s="1"/>
  <c r="S139" i="8"/>
  <c r="T139" i="8" s="1"/>
  <c r="S138" i="8"/>
  <c r="S137" i="8"/>
  <c r="T137" i="8" s="1"/>
  <c r="S136" i="8"/>
  <c r="U136" i="8" s="1"/>
  <c r="S135" i="8"/>
  <c r="U135" i="8" s="1"/>
  <c r="S134" i="8"/>
  <c r="U134" i="8" s="1"/>
  <c r="S133" i="8"/>
  <c r="U133" i="8" s="1"/>
  <c r="S132" i="8"/>
  <c r="U132" i="8" s="1"/>
  <c r="S131" i="8"/>
  <c r="T131" i="8" s="1"/>
  <c r="S130" i="8"/>
  <c r="S129" i="8"/>
  <c r="U129" i="8" s="1"/>
  <c r="S128" i="8"/>
  <c r="U128" i="8" s="1"/>
  <c r="S127" i="8"/>
  <c r="U127" i="8" s="1"/>
  <c r="S126" i="8"/>
  <c r="U126" i="8" s="1"/>
  <c r="S125" i="8"/>
  <c r="U125" i="8" s="1"/>
  <c r="S123" i="8"/>
  <c r="T123" i="8" s="1"/>
  <c r="S122" i="8"/>
  <c r="T122" i="8" s="1"/>
  <c r="S121" i="8"/>
  <c r="F120" i="8"/>
  <c r="S119" i="8"/>
  <c r="T119" i="8" s="1"/>
  <c r="S118" i="8"/>
  <c r="U118" i="8" s="1"/>
  <c r="S117" i="8"/>
  <c r="U117" i="8" s="1"/>
  <c r="S116" i="8"/>
  <c r="U116" i="8" s="1"/>
  <c r="S115" i="8"/>
  <c r="U115" i="8" s="1"/>
  <c r="S114" i="8"/>
  <c r="U114" i="8" s="1"/>
  <c r="S113" i="8"/>
  <c r="T113" i="8" s="1"/>
  <c r="S112" i="8"/>
  <c r="S111" i="8"/>
  <c r="T111" i="8" s="1"/>
  <c r="S110" i="8"/>
  <c r="U110" i="8" s="1"/>
  <c r="S109" i="8"/>
  <c r="U109" i="8" s="1"/>
  <c r="S108" i="8"/>
  <c r="U108" i="8" s="1"/>
  <c r="S107" i="8"/>
  <c r="U107" i="8" s="1"/>
  <c r="S106" i="8"/>
  <c r="T106" i="8" s="1"/>
  <c r="S105" i="8"/>
  <c r="T105" i="8" s="1"/>
  <c r="S104" i="8"/>
  <c r="S103" i="8"/>
  <c r="U103" i="8" s="1"/>
  <c r="S102" i="8"/>
  <c r="U102" i="8" s="1"/>
  <c r="S101" i="8"/>
  <c r="U101" i="8" s="1"/>
  <c r="S100" i="8"/>
  <c r="U100" i="8" s="1"/>
  <c r="S99" i="8"/>
  <c r="U99" i="8" s="1"/>
  <c r="S98" i="8"/>
  <c r="U98" i="8" s="1"/>
  <c r="S97" i="8"/>
  <c r="T97" i="8" s="1"/>
  <c r="S95" i="8"/>
  <c r="S94" i="8"/>
  <c r="U94" i="8" s="1"/>
  <c r="S93" i="8"/>
  <c r="T93" i="8" s="1"/>
  <c r="R92" i="8"/>
  <c r="Q92" i="8"/>
  <c r="P92" i="8"/>
  <c r="O92" i="8"/>
  <c r="N92" i="8"/>
  <c r="M92" i="8"/>
  <c r="F92" i="8"/>
  <c r="U91" i="8"/>
  <c r="U89" i="8"/>
  <c r="U88" i="8"/>
  <c r="S87" i="8"/>
  <c r="U87" i="8" s="1"/>
  <c r="R86" i="8"/>
  <c r="Q86" i="8"/>
  <c r="P86" i="8"/>
  <c r="O86" i="8"/>
  <c r="N86" i="8"/>
  <c r="M86" i="8"/>
  <c r="L86" i="8"/>
  <c r="K86" i="8"/>
  <c r="J86" i="8"/>
  <c r="I86" i="8"/>
  <c r="H86" i="8"/>
  <c r="F86" i="8"/>
  <c r="S85" i="8"/>
  <c r="T85" i="8" s="1"/>
  <c r="S84" i="8"/>
  <c r="S83" i="8"/>
  <c r="T83" i="8" s="1"/>
  <c r="R82" i="8"/>
  <c r="Q82" i="8"/>
  <c r="P82" i="8"/>
  <c r="O82" i="8"/>
  <c r="N82" i="8"/>
  <c r="M82" i="8"/>
  <c r="F82" i="8"/>
  <c r="U80" i="8"/>
  <c r="U78" i="8"/>
  <c r="S76" i="8"/>
  <c r="S75" i="8" s="1"/>
  <c r="U73" i="8"/>
  <c r="U70" i="8"/>
  <c r="S69" i="8"/>
  <c r="U66" i="8"/>
  <c r="U65" i="8"/>
  <c r="U64" i="8"/>
  <c r="U63" i="8"/>
  <c r="S62" i="8"/>
  <c r="U58" i="8"/>
  <c r="U57" i="8"/>
  <c r="U56" i="8"/>
  <c r="U55" i="8"/>
  <c r="S54" i="8"/>
  <c r="S52" i="8"/>
  <c r="U52" i="8" s="1"/>
  <c r="S51" i="8"/>
  <c r="F49" i="8"/>
  <c r="S48" i="8"/>
  <c r="U48" i="8" s="1"/>
  <c r="S47" i="8"/>
  <c r="T47" i="8" s="1"/>
  <c r="S46" i="8"/>
  <c r="U46" i="8" s="1"/>
  <c r="S45" i="8"/>
  <c r="U45" i="8" s="1"/>
  <c r="S44" i="8"/>
  <c r="U44" i="8" s="1"/>
  <c r="S43" i="8"/>
  <c r="U43" i="8" s="1"/>
  <c r="S42" i="8"/>
  <c r="T42" i="8" s="1"/>
  <c r="S41" i="8"/>
  <c r="S40" i="8"/>
  <c r="U40" i="8" s="1"/>
  <c r="S38" i="8"/>
  <c r="T38" i="8" s="1"/>
  <c r="S37" i="8"/>
  <c r="S35" i="8"/>
  <c r="T35" i="8" s="1"/>
  <c r="S34" i="8"/>
  <c r="U34" i="8" s="1"/>
  <c r="S33" i="8"/>
  <c r="U33" i="8" s="1"/>
  <c r="S32" i="8"/>
  <c r="U32" i="8" s="1"/>
  <c r="S31" i="8"/>
  <c r="S30" i="8"/>
  <c r="T30" i="8" s="1"/>
  <c r="S29" i="8"/>
  <c r="U29" i="8" s="1"/>
  <c r="S28" i="8"/>
  <c r="U28" i="8" s="1"/>
  <c r="S27" i="8"/>
  <c r="T27" i="8" s="1"/>
  <c r="S26" i="8"/>
  <c r="U26" i="8" s="1"/>
  <c r="S25" i="8"/>
  <c r="T25" i="8" s="1"/>
  <c r="S24" i="8"/>
  <c r="U24" i="8" s="1"/>
  <c r="S23" i="8"/>
  <c r="S22" i="8"/>
  <c r="U22" i="8" s="1"/>
  <c r="S21" i="8"/>
  <c r="U21" i="8" s="1"/>
  <c r="S20" i="8"/>
  <c r="U20" i="8" s="1"/>
  <c r="S19" i="8"/>
  <c r="U19" i="8" s="1"/>
  <c r="S18" i="8"/>
  <c r="U18" i="8" s="1"/>
  <c r="S17" i="8"/>
  <c r="U17" i="8" s="1"/>
  <c r="S16" i="8"/>
  <c r="T16" i="8" s="1"/>
  <c r="S15" i="8"/>
  <c r="U14" i="8"/>
  <c r="U13" i="8"/>
  <c r="S11" i="8"/>
  <c r="U11" i="8" s="1"/>
  <c r="S10" i="8"/>
  <c r="U10" i="8" s="1"/>
  <c r="S9" i="8"/>
  <c r="U9" i="8" s="1"/>
  <c r="R8" i="8"/>
  <c r="Q8" i="8"/>
  <c r="P8" i="8"/>
  <c r="O8" i="8"/>
  <c r="N8" i="8"/>
  <c r="M8" i="8"/>
  <c r="L8" i="8"/>
  <c r="K8" i="8"/>
  <c r="J8" i="8"/>
  <c r="I8" i="8"/>
  <c r="H8" i="8"/>
  <c r="F8" i="8"/>
  <c r="U37" i="8" l="1"/>
  <c r="S36" i="8"/>
  <c r="U76" i="8"/>
  <c r="U69" i="8"/>
  <c r="S68" i="8"/>
  <c r="U68" i="8" s="1"/>
  <c r="T62" i="8"/>
  <c r="T61" i="8" s="1"/>
  <c r="S61" i="8"/>
  <c r="U54" i="8"/>
  <c r="S53" i="8"/>
  <c r="S8" i="8"/>
  <c r="P263" i="8"/>
  <c r="Q263" i="8"/>
  <c r="R263" i="8"/>
  <c r="L7" i="8"/>
  <c r="P7" i="8"/>
  <c r="N3" i="2" s="1"/>
  <c r="O7" i="8"/>
  <c r="I7" i="8"/>
  <c r="Q7" i="8"/>
  <c r="O3" i="2" s="1"/>
  <c r="M7" i="8"/>
  <c r="N7" i="8"/>
  <c r="J7" i="8"/>
  <c r="R7" i="8"/>
  <c r="P3" i="2" s="1"/>
  <c r="H7" i="8"/>
  <c r="K7" i="8"/>
  <c r="T51" i="8"/>
  <c r="S49" i="8"/>
  <c r="T155" i="8"/>
  <c r="U137" i="8"/>
  <c r="T109" i="8"/>
  <c r="T129" i="8"/>
  <c r="U123" i="8"/>
  <c r="T117" i="8"/>
  <c r="U85" i="8"/>
  <c r="U214" i="8"/>
  <c r="U199" i="8"/>
  <c r="T186" i="8"/>
  <c r="U243" i="8"/>
  <c r="U147" i="8"/>
  <c r="T151" i="8"/>
  <c r="U77" i="8"/>
  <c r="T181" i="8"/>
  <c r="U113" i="8"/>
  <c r="T233" i="8"/>
  <c r="T45" i="8"/>
  <c r="S82" i="8"/>
  <c r="U82" i="8" s="1"/>
  <c r="T116" i="8"/>
  <c r="T134" i="8"/>
  <c r="T169" i="8"/>
  <c r="U236" i="8"/>
  <c r="U256" i="8"/>
  <c r="U165" i="8"/>
  <c r="U219" i="8"/>
  <c r="T237" i="8"/>
  <c r="T251" i="8"/>
  <c r="U142" i="8"/>
  <c r="S92" i="8"/>
  <c r="T101" i="8"/>
  <c r="U35" i="8"/>
  <c r="U30" i="8"/>
  <c r="T24" i="8"/>
  <c r="T114" i="8"/>
  <c r="U47" i="8"/>
  <c r="U131" i="8"/>
  <c r="U177" i="8"/>
  <c r="T32" i="8"/>
  <c r="U42" i="8"/>
  <c r="U83" i="8"/>
  <c r="T94" i="8"/>
  <c r="T103" i="8"/>
  <c r="U122" i="8"/>
  <c r="T140" i="8"/>
  <c r="U171" i="8"/>
  <c r="U27" i="8"/>
  <c r="T87" i="8"/>
  <c r="U111" i="8"/>
  <c r="U119" i="8"/>
  <c r="T132" i="8"/>
  <c r="T145" i="8"/>
  <c r="T163" i="8"/>
  <c r="T168" i="8"/>
  <c r="U183" i="8"/>
  <c r="T197" i="8"/>
  <c r="T202" i="8"/>
  <c r="T206" i="8"/>
  <c r="T212" i="8"/>
  <c r="T217" i="8"/>
  <c r="T222" i="8"/>
  <c r="U240" i="8"/>
  <c r="T245" i="8"/>
  <c r="T259" i="8"/>
  <c r="T19" i="8"/>
  <c r="T98" i="8"/>
  <c r="T126" i="8"/>
  <c r="T174" i="8"/>
  <c r="T230" i="8"/>
  <c r="U106" i="8"/>
  <c r="T187" i="8"/>
  <c r="T100" i="8"/>
  <c r="T108" i="8"/>
  <c r="T160" i="8"/>
  <c r="T179" i="8"/>
  <c r="U227" i="8"/>
  <c r="T254" i="8"/>
  <c r="U93" i="8"/>
  <c r="U157" i="8"/>
  <c r="T162" i="8"/>
  <c r="U191" i="8"/>
  <c r="U210" i="8"/>
  <c r="T253" i="8"/>
  <c r="T10" i="8"/>
  <c r="U38" i="8"/>
  <c r="T173" i="8"/>
  <c r="T189" i="8"/>
  <c r="T194" i="8"/>
  <c r="T207" i="8"/>
  <c r="T11" i="8"/>
  <c r="U139" i="8"/>
  <c r="T195" i="8"/>
  <c r="T225" i="8"/>
  <c r="T248" i="8"/>
  <c r="U204" i="8"/>
  <c r="U97" i="8"/>
  <c r="U105" i="8"/>
  <c r="U16" i="8"/>
  <c r="U51" i="8"/>
  <c r="T20" i="8"/>
  <c r="T29" i="8"/>
  <c r="T40" i="8"/>
  <c r="T48" i="8"/>
  <c r="T33" i="8"/>
  <c r="U62" i="8"/>
  <c r="T22" i="8"/>
  <c r="T52" i="8"/>
  <c r="T14" i="8"/>
  <c r="T46" i="8"/>
  <c r="U72" i="8"/>
  <c r="U31" i="8"/>
  <c r="T31" i="8"/>
  <c r="T156" i="8"/>
  <c r="U156" i="8"/>
  <c r="T17" i="8"/>
  <c r="T28" i="8"/>
  <c r="U41" i="8"/>
  <c r="T41" i="8"/>
  <c r="T37" i="8"/>
  <c r="T50" i="8"/>
  <c r="U50" i="8"/>
  <c r="T164" i="8"/>
  <c r="U164" i="8"/>
  <c r="U182" i="8"/>
  <c r="T182" i="8"/>
  <c r="U190" i="8"/>
  <c r="T190" i="8"/>
  <c r="T198" i="8"/>
  <c r="U198" i="8"/>
  <c r="T228" i="8"/>
  <c r="U25" i="8"/>
  <c r="F7" i="8"/>
  <c r="S86" i="8"/>
  <c r="U86" i="8" s="1"/>
  <c r="T121" i="8"/>
  <c r="U121" i="8"/>
  <c r="T130" i="8"/>
  <c r="U130" i="8"/>
  <c r="T138" i="8"/>
  <c r="U138" i="8"/>
  <c r="T146" i="8"/>
  <c r="U146" i="8"/>
  <c r="T153" i="8"/>
  <c r="T161" i="8"/>
  <c r="T178" i="8"/>
  <c r="T215" i="8"/>
  <c r="T249" i="8"/>
  <c r="U249" i="8"/>
  <c r="T15" i="8"/>
  <c r="U15" i="8"/>
  <c r="U36" i="8"/>
  <c r="T95" i="8"/>
  <c r="U95" i="8"/>
  <c r="U104" i="8"/>
  <c r="T104" i="8"/>
  <c r="U112" i="8"/>
  <c r="T112" i="8"/>
  <c r="T149" i="8"/>
  <c r="T158" i="8"/>
  <c r="S176" i="8"/>
  <c r="U176" i="8" s="1"/>
  <c r="U203" i="8"/>
  <c r="T203" i="8"/>
  <c r="T220" i="8"/>
  <c r="U241" i="8"/>
  <c r="T241" i="8"/>
  <c r="U223" i="8"/>
  <c r="T223" i="8"/>
  <c r="T257" i="8"/>
  <c r="U257" i="8"/>
  <c r="U71" i="8"/>
  <c r="U172" i="8"/>
  <c r="T172" i="8"/>
  <c r="U23" i="8"/>
  <c r="T23" i="8"/>
  <c r="U59" i="8"/>
  <c r="S234" i="8"/>
  <c r="T43" i="8"/>
  <c r="T127" i="8"/>
  <c r="T135" i="8"/>
  <c r="T143" i="8"/>
  <c r="T166" i="8"/>
  <c r="T184" i="8"/>
  <c r="T192" i="8"/>
  <c r="T200" i="8"/>
  <c r="T246" i="8"/>
  <c r="T84" i="8"/>
  <c r="U84" i="8"/>
  <c r="S148" i="8"/>
  <c r="U148" i="8" s="1"/>
  <c r="U231" i="8"/>
  <c r="T231" i="8"/>
  <c r="T244" i="8"/>
  <c r="T9" i="8"/>
  <c r="T18" i="8"/>
  <c r="T26" i="8"/>
  <c r="T34" i="8"/>
  <c r="T44" i="8"/>
  <c r="T54" i="8"/>
  <c r="T53" i="8" s="1"/>
  <c r="T76" i="8"/>
  <c r="T75" i="8" s="1"/>
  <c r="T99" i="8"/>
  <c r="T107" i="8"/>
  <c r="T115" i="8"/>
  <c r="T125" i="8"/>
  <c r="T133" i="8"/>
  <c r="T141" i="8"/>
  <c r="T150" i="8"/>
  <c r="T159" i="8"/>
  <c r="T167" i="8"/>
  <c r="T175" i="8"/>
  <c r="T185" i="8"/>
  <c r="T193" i="8"/>
  <c r="T201" i="8"/>
  <c r="U208" i="8"/>
  <c r="T213" i="8"/>
  <c r="U218" i="8"/>
  <c r="T221" i="8"/>
  <c r="U226" i="8"/>
  <c r="T229" i="8"/>
  <c r="U235" i="8"/>
  <c r="T239" i="8"/>
  <c r="T247" i="8"/>
  <c r="U252" i="8"/>
  <c r="T255" i="8"/>
  <c r="U260" i="8"/>
  <c r="T13" i="8"/>
  <c r="T21" i="8"/>
  <c r="T69" i="8"/>
  <c r="T68" i="8" s="1"/>
  <c r="T102" i="8"/>
  <c r="T110" i="8"/>
  <c r="T118" i="8"/>
  <c r="T128" i="8"/>
  <c r="T136" i="8"/>
  <c r="T144" i="8"/>
  <c r="T154" i="8"/>
  <c r="T170" i="8"/>
  <c r="T188" i="8"/>
  <c r="T196" i="8"/>
  <c r="T216" i="8"/>
  <c r="T224" i="8"/>
  <c r="T232" i="8"/>
  <c r="T242" i="8"/>
  <c r="T250" i="8"/>
  <c r="T258" i="8"/>
  <c r="T261" i="8"/>
  <c r="U92" i="8" l="1"/>
  <c r="S7" i="8"/>
  <c r="U8" i="8"/>
  <c r="T82" i="8"/>
  <c r="T92" i="8"/>
  <c r="T204" i="8"/>
  <c r="T8" i="8"/>
  <c r="U75" i="8"/>
  <c r="U53" i="8"/>
  <c r="T36" i="8"/>
  <c r="T86" i="8"/>
  <c r="U49" i="8"/>
  <c r="T49" i="8"/>
  <c r="T234" i="8"/>
  <c r="U234" i="8"/>
  <c r="T120" i="8"/>
  <c r="U120" i="8"/>
  <c r="T148" i="8"/>
  <c r="T176" i="8"/>
  <c r="U61" i="8"/>
  <c r="U7" i="8" l="1"/>
  <c r="T7" i="8"/>
  <c r="N73" i="2" l="1"/>
  <c r="O73" i="2"/>
  <c r="P73" i="2"/>
  <c r="D73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2" i="2"/>
  <c r="R10" i="2"/>
  <c r="R9" i="2"/>
  <c r="R8" i="2" l="1"/>
  <c r="R42" i="2"/>
  <c r="R43" i="2"/>
  <c r="R45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76" i="2"/>
  <c r="R75" i="2"/>
  <c r="R74" i="2"/>
  <c r="R41" i="2" l="1"/>
  <c r="R73" i="2"/>
  <c r="R39" i="2" l="1"/>
</calcChain>
</file>

<file path=xl/sharedStrings.xml><?xml version="1.0" encoding="utf-8"?>
<sst xmlns="http://schemas.openxmlformats.org/spreadsheetml/2006/main" count="1421" uniqueCount="119">
  <si>
    <t>Allikas</t>
  </si>
  <si>
    <t>Kaitsetahte kujundamine</t>
  </si>
  <si>
    <t>1554</t>
  </si>
  <si>
    <t>1555</t>
  </si>
  <si>
    <t>5002</t>
  </si>
  <si>
    <t>5003</t>
  </si>
  <si>
    <t>5005</t>
  </si>
  <si>
    <t>5008</t>
  </si>
  <si>
    <t>5050</t>
  </si>
  <si>
    <t>5060</t>
  </si>
  <si>
    <t>5500</t>
  </si>
  <si>
    <t>5503</t>
  </si>
  <si>
    <t>5504</t>
  </si>
  <si>
    <t>5511</t>
  </si>
  <si>
    <t>5513</t>
  </si>
  <si>
    <t>5514</t>
  </si>
  <si>
    <t>5515</t>
  </si>
  <si>
    <t>5521</t>
  </si>
  <si>
    <t>5522</t>
  </si>
  <si>
    <t>5524</t>
  </si>
  <si>
    <t>5525</t>
  </si>
  <si>
    <t>5531</t>
  </si>
  <si>
    <t>5532</t>
  </si>
  <si>
    <t>5539</t>
  </si>
  <si>
    <t>5540</t>
  </si>
  <si>
    <t>6010</t>
  </si>
  <si>
    <t>Objekti valveteenus</t>
  </si>
  <si>
    <t>Noorte isamaaline kasvatus </t>
  </si>
  <si>
    <t>Riigikaitselaagrite läbiviimise toetamine</t>
  </si>
  <si>
    <t>Strateegiline kommunikatsioon</t>
  </si>
  <si>
    <t>Laiapindse riigikaitse ettevalmistamine ja toetamine </t>
  </si>
  <si>
    <t>Üksuste alalhoidmine</t>
  </si>
  <si>
    <t>Üksuste väljaõpe</t>
  </si>
  <si>
    <t>IN040008</t>
  </si>
  <si>
    <t>SE040008</t>
  </si>
  <si>
    <t>Teenus</t>
  </si>
  <si>
    <t>Jaanuar</t>
  </si>
  <si>
    <t>Veebruar</t>
  </si>
  <si>
    <t>Eelarve</t>
  </si>
  <si>
    <t>Konto</t>
  </si>
  <si>
    <t>KOKKU</t>
  </si>
  <si>
    <t>Jääk</t>
  </si>
  <si>
    <t>Kasutamise %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</si>
  <si>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</si>
  <si>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</si>
  <si>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</si>
  <si>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</si>
  <si>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</si>
  <si>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</si>
  <si>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</si>
  <si>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</si>
  <si>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</si>
  <si>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</si>
  <si>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Konto sisu</t>
  </si>
  <si>
    <t>Kokku teenus</t>
  </si>
  <si>
    <t>Masinate ja seadmete, sh transpordivahendite soetamine ja renoveerimine</t>
  </si>
  <si>
    <t>Info- ja kommunikatsioonitehnoloogia seadmete soetamine ja renoveerimine</t>
  </si>
  <si>
    <t>Ehitusalsed investeeringud</t>
  </si>
  <si>
    <t>Töölepinguliste töötasu</t>
  </si>
  <si>
    <t>Tegevväelaste töötasu</t>
  </si>
  <si>
    <t>Töövõtulepinguliste töötasu</t>
  </si>
  <si>
    <t>Muud tasud (toetused)</t>
  </si>
  <si>
    <t>Erisoodustused</t>
  </si>
  <si>
    <t>Tööjõumaksud</t>
  </si>
  <si>
    <t>Administreerimiskulud</t>
  </si>
  <si>
    <t>Lähetuskulud</t>
  </si>
  <si>
    <t>Koolituskulud</t>
  </si>
  <si>
    <t>Kinnistute, hoonete ja ruumide majandamiskulud</t>
  </si>
  <si>
    <t>Sõidukite ülalpidamise kulud, v.a kaitseotstarbelised kulud</t>
  </si>
  <si>
    <t>Info- ja kommunikatsioonitehnoloogia kulud</t>
  </si>
  <si>
    <t>Inventari kulud, v.a infotehnoloogia ja kaitseotstarbelised kulud</t>
  </si>
  <si>
    <t>Toiduained ja toitlustusteenused</t>
  </si>
  <si>
    <t>Meditsiinikulud ja hügieenitarbed</t>
  </si>
  <si>
    <t>Õppevahendite ja koolituse kulud</t>
  </si>
  <si>
    <t>Kommunikatsiooni-, kultuuri- ja vaba aja sisustamise kulud</t>
  </si>
  <si>
    <t>Kaitseotstarbeline varustus ja materjalid</t>
  </si>
  <si>
    <t>Eri- ja vormiriietus, v.a kaitseotstarbelised kulud</t>
  </si>
  <si>
    <t>Muu erivarustus ja erimaterjalid</t>
  </si>
  <si>
    <t>Muud mitmesugused majandamiskulud</t>
  </si>
  <si>
    <t>Muud kulud</t>
  </si>
  <si>
    <t>Lisa 1</t>
  </si>
  <si>
    <t>Objekt</t>
  </si>
  <si>
    <t>Kokku</t>
  </si>
  <si>
    <t>Rajatiste ja hoonete soetamine ja renoveerimine</t>
  </si>
  <si>
    <t xml:space="preserve">Tarkvara soetusmaksumuses </t>
  </si>
  <si>
    <t>Töötajate töötasu</t>
  </si>
  <si>
    <t>Kaitseväelaste töötasu</t>
  </si>
  <si>
    <t>Töövõtulepingu alusel füüsilistele isikutele makstav tasu</t>
  </si>
  <si>
    <t>Muud tasud</t>
  </si>
  <si>
    <t>Personalikuludega kaasnevad maksud</t>
  </si>
  <si>
    <t>Koolituskulud (sh koolituslähetus)</t>
  </si>
  <si>
    <t>Sõidukite ülalpidamise kulud</t>
  </si>
  <si>
    <t xml:space="preserve">Eri- ja vormiriietus </t>
  </si>
  <si>
    <t>Maksu-, riigilõivu- ja trahvikulud</t>
  </si>
  <si>
    <t>Lisa 2</t>
  </si>
  <si>
    <t>2024 eelarvelised vahendid kokku (2024 jäägid + 2023 vahendid)</t>
  </si>
  <si>
    <t>4138</t>
  </si>
  <si>
    <t>2024 eelarvelised vahendid</t>
  </si>
  <si>
    <t xml:space="preserve">2023 eelarvelised jäägid </t>
  </si>
  <si>
    <t>Teenuse liik</t>
  </si>
  <si>
    <t>Põhiteenus</t>
  </si>
  <si>
    <t>Kutsehaiguste ja tööõnnetuste kahjuhüvitised</t>
  </si>
  <si>
    <t>Tugiteenus</t>
  </si>
  <si>
    <t>Dokumendihaldus</t>
  </si>
  <si>
    <t>Finantsteenindus</t>
  </si>
  <si>
    <t>Haldustegevus</t>
  </si>
  <si>
    <t>Kaitseliit</t>
  </si>
  <si>
    <t>Objekti julgeolek</t>
  </si>
  <si>
    <t>RHT kaitse</t>
  </si>
  <si>
    <t>Õigusteenus</t>
  </si>
  <si>
    <t>Riigisaladuse ja salastatud välisteabe kaitse</t>
  </si>
  <si>
    <t>Haldustegevuste koordineerimine</t>
  </si>
  <si>
    <t>1553</t>
  </si>
  <si>
    <t>Kaitseotstarbeline põhivara</t>
  </si>
  <si>
    <t>Kaitseliidu tegevustoetuse ja sihtfinatseerimise eelarve kasutamine (september)</t>
  </si>
  <si>
    <t>Seisuga raamatupidamistarkvarast 22.08.2024</t>
  </si>
  <si>
    <t>Seisuga raamatupidamistarkvarast 22.10.2024</t>
  </si>
  <si>
    <t>Kaitseliidu tegevustoetuse ja sihtfinatseerimise eelarve kasutamine teenuste lõikes (september)</t>
  </si>
  <si>
    <t>Antud tegevustoetused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</si>
</sst>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2"/>
    </font>
    <font>
      <b/>
      <sz val="11"/>
      <name val="Calibri"/>
      <family val="2"/>
      <charset val="186"/>
      <scheme val="minor"/>
    </font>
    <font>
      <sz val="10"/>
      <color rgb="FF000000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9" fillId="3" borderId="1" xfId="0" applyNumberFormat="1" applyFont="1" applyFill="1" applyBorder="1"/>
    <xf numFmtId="49" fontId="9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wrapText="1"/>
    </xf>
    <xf numFmtId="3" fontId="10" fillId="5" borderId="1" xfId="0" applyNumberFormat="1" applyFont="1" applyFill="1" applyBorder="1" applyAlignment="1">
      <alignment horizontal="right"/>
    </xf>
    <xf numFmtId="49" fontId="10" fillId="3" borderId="0" xfId="0" applyNumberFormat="1" applyFont="1" applyFill="1" applyBorder="1"/>
    <xf numFmtId="49" fontId="10" fillId="3" borderId="0" xfId="0" applyNumberFormat="1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wrapText="1"/>
    </xf>
    <xf numFmtId="0" fontId="0" fillId="0" borderId="0" xfId="0" applyBorder="1"/>
    <xf numFmtId="49" fontId="10" fillId="5" borderId="0" xfId="0" applyNumberFormat="1" applyFont="1" applyFill="1" applyBorder="1"/>
    <xf numFmtId="3" fontId="10" fillId="5" borderId="0" xfId="0" applyNumberFormat="1" applyFont="1" applyFill="1" applyBorder="1"/>
    <xf numFmtId="165" fontId="0" fillId="0" borderId="0" xfId="1" applyNumberFormat="1" applyFont="1" applyAlignment="1">
      <alignment wrapText="1"/>
    </xf>
    <xf numFmtId="0" fontId="11" fillId="4" borderId="1" xfId="0" applyFont="1" applyFill="1" applyBorder="1" applyAlignment="1">
      <alignment horizontal="center"/>
    </xf>
    <xf numFmtId="165" fontId="4" fillId="0" borderId="2" xfId="1" applyNumberFormat="1" applyFont="1" applyBorder="1" applyAlignment="1">
      <alignment wrapText="1"/>
    </xf>
    <xf numFmtId="3" fontId="10" fillId="5" borderId="1" xfId="0" applyNumberFormat="1" applyFont="1" applyFill="1" applyBorder="1" applyAlignment="1"/>
    <xf numFmtId="3" fontId="10" fillId="5" borderId="1" xfId="0" applyNumberFormat="1" applyFont="1" applyFill="1" applyBorder="1"/>
    <xf numFmtId="3" fontId="11" fillId="0" borderId="1" xfId="0" applyNumberFormat="1" applyFont="1" applyBorder="1"/>
    <xf numFmtId="0" fontId="11" fillId="0" borderId="0" xfId="0" applyFont="1" applyAlignment="1">
      <alignment horizontal="center"/>
    </xf>
    <xf numFmtId="3" fontId="9" fillId="5" borderId="1" xfId="0" applyNumberFormat="1" applyFont="1" applyFill="1" applyBorder="1" applyAlignment="1">
      <alignment horizontal="right"/>
    </xf>
    <xf numFmtId="165" fontId="3" fillId="5" borderId="1" xfId="1" applyNumberFormat="1" applyFont="1" applyFill="1" applyBorder="1" applyAlignment="1">
      <alignment wrapText="1"/>
    </xf>
    <xf numFmtId="3" fontId="3" fillId="5" borderId="1" xfId="0" applyNumberFormat="1" applyFont="1" applyFill="1" applyBorder="1"/>
    <xf numFmtId="3" fontId="0" fillId="5" borderId="0" xfId="0" applyNumberFormat="1" applyFill="1" applyBorder="1"/>
    <xf numFmtId="165" fontId="0" fillId="5" borderId="0" xfId="1" applyNumberFormat="1" applyFont="1" applyFill="1" applyBorder="1" applyAlignment="1">
      <alignment wrapText="1"/>
    </xf>
    <xf numFmtId="0" fontId="10" fillId="3" borderId="1" xfId="0" applyNumberFormat="1" applyFont="1" applyFill="1" applyBorder="1"/>
    <xf numFmtId="3" fontId="11" fillId="6" borderId="1" xfId="0" applyNumberFormat="1" applyFont="1" applyFill="1" applyBorder="1"/>
    <xf numFmtId="0" fontId="10" fillId="3" borderId="0" xfId="0" applyNumberFormat="1" applyFont="1" applyFill="1" applyBorder="1"/>
    <xf numFmtId="3" fontId="10" fillId="5" borderId="0" xfId="0" applyNumberFormat="1" applyFont="1" applyFill="1" applyBorder="1" applyAlignment="1">
      <alignment horizontal="right"/>
    </xf>
    <xf numFmtId="0" fontId="10" fillId="5" borderId="1" xfId="0" applyNumberFormat="1" applyFont="1" applyFill="1" applyBorder="1"/>
    <xf numFmtId="3" fontId="11" fillId="5" borderId="1" xfId="0" applyNumberFormat="1" applyFont="1" applyFill="1" applyBorder="1" applyAlignment="1">
      <alignment horizontal="right"/>
    </xf>
    <xf numFmtId="3" fontId="9" fillId="5" borderId="1" xfId="0" applyNumberFormat="1" applyFont="1" applyFill="1" applyBorder="1"/>
    <xf numFmtId="0" fontId="2" fillId="0" borderId="0" xfId="0" applyFont="1" applyAlignment="1">
      <alignment horizontal="right" wrapText="1"/>
    </xf>
    <xf numFmtId="49" fontId="9" fillId="7" borderId="1" xfId="0" applyNumberFormat="1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165" fontId="4" fillId="7" borderId="2" xfId="1" applyNumberFormat="1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right"/>
    </xf>
    <xf numFmtId="0" fontId="10" fillId="5" borderId="1" xfId="0" applyNumberFormat="1" applyFont="1" applyFill="1" applyBorder="1" applyAlignment="1">
      <alignment horizontal="right"/>
    </xf>
    <xf numFmtId="49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wrapText="1"/>
    </xf>
    <xf numFmtId="3" fontId="12" fillId="7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49" fontId="10" fillId="5" borderId="1" xfId="0" applyNumberFormat="1" applyFont="1" applyFill="1" applyBorder="1" applyAlignment="1">
      <alignment horizontal="left" wrapText="1"/>
    </xf>
    <xf numFmtId="164" fontId="4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>
      <alignment horizontal="left"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3" fontId="12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/>
    <xf numFmtId="0" fontId="16" fillId="0" borderId="0" xfId="0" applyFont="1" applyAlignment="1">
      <alignment horizontal="right" wrapText="1"/>
    </xf>
    <xf numFmtId="0" fontId="14" fillId="0" borderId="0" xfId="0" applyFont="1" applyBorder="1"/>
    <xf numFmtId="0" fontId="14" fillId="0" borderId="0" xfId="0" applyFont="1" applyAlignment="1">
      <alignment horizontal="center" vertical="center" wrapText="1"/>
    </xf>
    <xf numFmtId="0" fontId="11" fillId="5" borderId="1" xfId="0" applyFont="1" applyFill="1" applyBorder="1" applyAlignment="1">
      <alignment horizontal="right"/>
    </xf>
    <xf numFmtId="0" fontId="11" fillId="5" borderId="1" xfId="0" applyFont="1" applyFill="1" applyBorder="1"/>
    <xf numFmtId="49" fontId="11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/>
    <xf numFmtId="3" fontId="13" fillId="5" borderId="1" xfId="0" applyNumberFormat="1" applyFont="1" applyFill="1" applyBorder="1"/>
    <xf numFmtId="3" fontId="16" fillId="5" borderId="1" xfId="0" applyNumberFormat="1" applyFont="1" applyFill="1" applyBorder="1" applyAlignment="1">
      <alignment horizontal="right"/>
    </xf>
    <xf numFmtId="165" fontId="13" fillId="5" borderId="1" xfId="1" applyNumberFormat="1" applyFont="1" applyFill="1" applyBorder="1"/>
    <xf numFmtId="0" fontId="13" fillId="5" borderId="0" xfId="0" applyFont="1" applyFill="1"/>
    <xf numFmtId="3" fontId="12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/>
    </xf>
    <xf numFmtId="165" fontId="14" fillId="5" borderId="1" xfId="1" applyNumberFormat="1" applyFont="1" applyFill="1" applyBorder="1" applyAlignment="1">
      <alignment horizontal="right"/>
    </xf>
    <xf numFmtId="0" fontId="14" fillId="5" borderId="0" xfId="0" applyFont="1" applyFill="1" applyAlignment="1">
      <alignment horizontal="right"/>
    </xf>
    <xf numFmtId="164" fontId="11" fillId="5" borderId="1" xfId="0" applyNumberFormat="1" applyFont="1" applyFill="1" applyBorder="1" applyAlignment="1">
      <alignment horizontal="left" vertical="center"/>
    </xf>
    <xf numFmtId="3" fontId="15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/>
    <xf numFmtId="165" fontId="14" fillId="5" borderId="1" xfId="1" applyNumberFormat="1" applyFont="1" applyFill="1" applyBorder="1"/>
    <xf numFmtId="0" fontId="14" fillId="5" borderId="0" xfId="0" applyFont="1" applyFill="1"/>
    <xf numFmtId="3" fontId="13" fillId="5" borderId="1" xfId="0" applyNumberFormat="1" applyFont="1" applyFill="1" applyBorder="1" applyAlignment="1">
      <alignment horizontal="right"/>
    </xf>
    <xf numFmtId="165" fontId="13" fillId="5" borderId="1" xfId="1" applyNumberFormat="1" applyFont="1" applyFill="1" applyBorder="1" applyAlignment="1">
      <alignment horizontal="right"/>
    </xf>
    <xf numFmtId="0" fontId="13" fillId="5" borderId="0" xfId="0" applyFont="1" applyFill="1" applyAlignment="1">
      <alignment horizontal="right"/>
    </xf>
    <xf numFmtId="3" fontId="4" fillId="5" borderId="1" xfId="0" applyNumberFormat="1" applyFont="1" applyFill="1" applyBorder="1" applyAlignment="1">
      <alignment horizontal="right" vertical="center"/>
    </xf>
    <xf numFmtId="3" fontId="14" fillId="5" borderId="0" xfId="0" applyNumberFormat="1" applyFont="1" applyFill="1"/>
    <xf numFmtId="49" fontId="10" fillId="3" borderId="1" xfId="0" applyNumberFormat="1" applyFont="1" applyFill="1" applyBorder="1"/>
    <xf numFmtId="49" fontId="10" fillId="3" borderId="1" xfId="0" applyNumberFormat="1" applyFont="1" applyFill="1" applyBorder="1" applyAlignment="1">
      <alignment horizontal="right" wrapText="1"/>
    </xf>
    <xf numFmtId="0" fontId="17" fillId="2" borderId="3" xfId="0" applyFont="1" applyFill="1" applyBorder="1" applyAlignment="1">
      <alignment horizontal="left" vertical="center"/>
    </xf>
    <xf numFmtId="3" fontId="17" fillId="2" borderId="3" xfId="0" applyNumberFormat="1" applyFont="1" applyFill="1" applyBorder="1" applyAlignment="1">
      <alignment horizontal="right" vertical="center"/>
    </xf>
    <xf numFmtId="3" fontId="15" fillId="5" borderId="3" xfId="0" applyNumberFormat="1" applyFont="1" applyFill="1" applyBorder="1" applyAlignment="1">
      <alignment horizontal="right" vertical="center"/>
    </xf>
    <xf numFmtId="0" fontId="15" fillId="5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3" fontId="15" fillId="2" borderId="3" xfId="0" applyNumberFormat="1" applyFont="1" applyFill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tabSelected="1" workbookViewId="0">
      <selection activeCell="H3" sqref="H3"/>
    </sheetView>
  </sheetViews>
  <sheetFormatPr defaultRowHeight="14.4" outlineLevelCol="1" x14ac:dyDescent="0.3"/>
  <cols>
    <col min="1" max="1" width="6" customWidth="1"/>
    <col min="2" max="2" width="9.44140625" style="29" customWidth="1"/>
    <col min="3" max="3" width="40.33203125" style="1" customWidth="1"/>
    <col min="4" max="4" width="10" customWidth="1"/>
    <col min="5" max="5" width="8.88671875" bestFit="1" customWidth="1"/>
    <col min="6" max="12" width="8.88671875" customWidth="1"/>
    <col min="13" max="13" width="10.5546875" customWidth="1"/>
    <col min="14" max="14" width="8.88671875" hidden="1" customWidth="1" outlineLevel="1"/>
    <col min="15" max="15" width="10.109375" hidden="1" customWidth="1" outlineLevel="1"/>
    <col min="16" max="16" width="11.109375" hidden="1" customWidth="1" outlineLevel="1"/>
    <col min="17" max="17" width="10.109375" bestFit="1" customWidth="1" collapsed="1"/>
    <col min="18" max="18" width="11.88671875" style="1" customWidth="1"/>
    <col min="20" max="20" width="9.33203125" bestFit="1" customWidth="1"/>
    <col min="255" max="255" width="8" customWidth="1"/>
    <col min="256" max="256" width="11.33203125" customWidth="1"/>
    <col min="257" max="257" width="43.44140625" customWidth="1"/>
    <col min="258" max="258" width="10" customWidth="1"/>
    <col min="259" max="259" width="10.33203125" customWidth="1"/>
    <col min="260" max="260" width="9.88671875" customWidth="1"/>
    <col min="261" max="269" width="10.33203125" customWidth="1"/>
    <col min="270" max="270" width="12.6640625" customWidth="1"/>
    <col min="271" max="271" width="11.44140625" customWidth="1"/>
    <col min="272" max="272" width="11.88671875" customWidth="1"/>
    <col min="274" max="274" width="9.33203125" bestFit="1" customWidth="1"/>
    <col min="275" max="275" width="9.88671875" bestFit="1" customWidth="1"/>
    <col min="276" max="276" width="9.33203125" bestFit="1" customWidth="1"/>
    <col min="511" max="511" width="8" customWidth="1"/>
    <col min="512" max="512" width="11.33203125" customWidth="1"/>
    <col min="513" max="513" width="43.44140625" customWidth="1"/>
    <col min="514" max="514" width="10" customWidth="1"/>
    <col min="515" max="515" width="10.33203125" customWidth="1"/>
    <col min="516" max="516" width="9.88671875" customWidth="1"/>
    <col min="517" max="525" width="10.33203125" customWidth="1"/>
    <col min="526" max="526" width="12.6640625" customWidth="1"/>
    <col min="527" max="527" width="11.44140625" customWidth="1"/>
    <col min="528" max="528" width="11.88671875" customWidth="1"/>
    <col min="530" max="530" width="9.33203125" bestFit="1" customWidth="1"/>
    <col min="531" max="531" width="9.88671875" bestFit="1" customWidth="1"/>
    <col min="532" max="532" width="9.33203125" bestFit="1" customWidth="1"/>
    <col min="767" max="767" width="8" customWidth="1"/>
    <col min="768" max="768" width="11.33203125" customWidth="1"/>
    <col min="769" max="769" width="43.44140625" customWidth="1"/>
    <col min="770" max="770" width="10" customWidth="1"/>
    <col min="771" max="771" width="10.33203125" customWidth="1"/>
    <col min="772" max="772" width="9.88671875" customWidth="1"/>
    <col min="773" max="781" width="10.33203125" customWidth="1"/>
    <col min="782" max="782" width="12.6640625" customWidth="1"/>
    <col min="783" max="783" width="11.44140625" customWidth="1"/>
    <col min="784" max="784" width="11.88671875" customWidth="1"/>
    <col min="786" max="786" width="9.33203125" bestFit="1" customWidth="1"/>
    <col min="787" max="787" width="9.88671875" bestFit="1" customWidth="1"/>
    <col min="788" max="788" width="9.33203125" bestFit="1" customWidth="1"/>
    <col min="1023" max="1023" width="8" customWidth="1"/>
    <col min="1024" max="1024" width="11.33203125" customWidth="1"/>
    <col min="1025" max="1025" width="43.44140625" customWidth="1"/>
    <col min="1026" max="1026" width="10" customWidth="1"/>
    <col min="1027" max="1027" width="10.33203125" customWidth="1"/>
    <col min="1028" max="1028" width="9.88671875" customWidth="1"/>
    <col min="1029" max="1037" width="10.33203125" customWidth="1"/>
    <col min="1038" max="1038" width="12.6640625" customWidth="1"/>
    <col min="1039" max="1039" width="11.44140625" customWidth="1"/>
    <col min="1040" max="1040" width="11.88671875" customWidth="1"/>
    <col min="1042" max="1042" width="9.33203125" bestFit="1" customWidth="1"/>
    <col min="1043" max="1043" width="9.88671875" bestFit="1" customWidth="1"/>
    <col min="1044" max="1044" width="9.33203125" bestFit="1" customWidth="1"/>
    <col min="1279" max="1279" width="8" customWidth="1"/>
    <col min="1280" max="1280" width="11.33203125" customWidth="1"/>
    <col min="1281" max="1281" width="43.44140625" customWidth="1"/>
    <col min="1282" max="1282" width="10" customWidth="1"/>
    <col min="1283" max="1283" width="10.33203125" customWidth="1"/>
    <col min="1284" max="1284" width="9.88671875" customWidth="1"/>
    <col min="1285" max="1293" width="10.33203125" customWidth="1"/>
    <col min="1294" max="1294" width="12.6640625" customWidth="1"/>
    <col min="1295" max="1295" width="11.44140625" customWidth="1"/>
    <col min="1296" max="1296" width="11.88671875" customWidth="1"/>
    <col min="1298" max="1298" width="9.33203125" bestFit="1" customWidth="1"/>
    <col min="1299" max="1299" width="9.88671875" bestFit="1" customWidth="1"/>
    <col min="1300" max="1300" width="9.33203125" bestFit="1" customWidth="1"/>
    <col min="1535" max="1535" width="8" customWidth="1"/>
    <col min="1536" max="1536" width="11.33203125" customWidth="1"/>
    <col min="1537" max="1537" width="43.44140625" customWidth="1"/>
    <col min="1538" max="1538" width="10" customWidth="1"/>
    <col min="1539" max="1539" width="10.33203125" customWidth="1"/>
    <col min="1540" max="1540" width="9.88671875" customWidth="1"/>
    <col min="1541" max="1549" width="10.33203125" customWidth="1"/>
    <col min="1550" max="1550" width="12.6640625" customWidth="1"/>
    <col min="1551" max="1551" width="11.44140625" customWidth="1"/>
    <col min="1552" max="1552" width="11.88671875" customWidth="1"/>
    <col min="1554" max="1554" width="9.33203125" bestFit="1" customWidth="1"/>
    <col min="1555" max="1555" width="9.88671875" bestFit="1" customWidth="1"/>
    <col min="1556" max="1556" width="9.33203125" bestFit="1" customWidth="1"/>
    <col min="1791" max="1791" width="8" customWidth="1"/>
    <col min="1792" max="1792" width="11.33203125" customWidth="1"/>
    <col min="1793" max="1793" width="43.44140625" customWidth="1"/>
    <col min="1794" max="1794" width="10" customWidth="1"/>
    <col min="1795" max="1795" width="10.33203125" customWidth="1"/>
    <col min="1796" max="1796" width="9.88671875" customWidth="1"/>
    <col min="1797" max="1805" width="10.33203125" customWidth="1"/>
    <col min="1806" max="1806" width="12.6640625" customWidth="1"/>
    <col min="1807" max="1807" width="11.44140625" customWidth="1"/>
    <col min="1808" max="1808" width="11.88671875" customWidth="1"/>
    <col min="1810" max="1810" width="9.33203125" bestFit="1" customWidth="1"/>
    <col min="1811" max="1811" width="9.88671875" bestFit="1" customWidth="1"/>
    <col min="1812" max="1812" width="9.33203125" bestFit="1" customWidth="1"/>
    <col min="2047" max="2047" width="8" customWidth="1"/>
    <col min="2048" max="2048" width="11.33203125" customWidth="1"/>
    <col min="2049" max="2049" width="43.44140625" customWidth="1"/>
    <col min="2050" max="2050" width="10" customWidth="1"/>
    <col min="2051" max="2051" width="10.33203125" customWidth="1"/>
    <col min="2052" max="2052" width="9.88671875" customWidth="1"/>
    <col min="2053" max="2061" width="10.33203125" customWidth="1"/>
    <col min="2062" max="2062" width="12.6640625" customWidth="1"/>
    <col min="2063" max="2063" width="11.44140625" customWidth="1"/>
    <col min="2064" max="2064" width="11.88671875" customWidth="1"/>
    <col min="2066" max="2066" width="9.33203125" bestFit="1" customWidth="1"/>
    <col min="2067" max="2067" width="9.88671875" bestFit="1" customWidth="1"/>
    <col min="2068" max="2068" width="9.33203125" bestFit="1" customWidth="1"/>
    <col min="2303" max="2303" width="8" customWidth="1"/>
    <col min="2304" max="2304" width="11.33203125" customWidth="1"/>
    <col min="2305" max="2305" width="43.44140625" customWidth="1"/>
    <col min="2306" max="2306" width="10" customWidth="1"/>
    <col min="2307" max="2307" width="10.33203125" customWidth="1"/>
    <col min="2308" max="2308" width="9.88671875" customWidth="1"/>
    <col min="2309" max="2317" width="10.33203125" customWidth="1"/>
    <col min="2318" max="2318" width="12.6640625" customWidth="1"/>
    <col min="2319" max="2319" width="11.44140625" customWidth="1"/>
    <col min="2320" max="2320" width="11.88671875" customWidth="1"/>
    <col min="2322" max="2322" width="9.33203125" bestFit="1" customWidth="1"/>
    <col min="2323" max="2323" width="9.88671875" bestFit="1" customWidth="1"/>
    <col min="2324" max="2324" width="9.33203125" bestFit="1" customWidth="1"/>
    <col min="2559" max="2559" width="8" customWidth="1"/>
    <col min="2560" max="2560" width="11.33203125" customWidth="1"/>
    <col min="2561" max="2561" width="43.44140625" customWidth="1"/>
    <col min="2562" max="2562" width="10" customWidth="1"/>
    <col min="2563" max="2563" width="10.33203125" customWidth="1"/>
    <col min="2564" max="2564" width="9.88671875" customWidth="1"/>
    <col min="2565" max="2573" width="10.33203125" customWidth="1"/>
    <col min="2574" max="2574" width="12.6640625" customWidth="1"/>
    <col min="2575" max="2575" width="11.44140625" customWidth="1"/>
    <col min="2576" max="2576" width="11.88671875" customWidth="1"/>
    <col min="2578" max="2578" width="9.33203125" bestFit="1" customWidth="1"/>
    <col min="2579" max="2579" width="9.88671875" bestFit="1" customWidth="1"/>
    <col min="2580" max="2580" width="9.33203125" bestFit="1" customWidth="1"/>
    <col min="2815" max="2815" width="8" customWidth="1"/>
    <col min="2816" max="2816" width="11.33203125" customWidth="1"/>
    <col min="2817" max="2817" width="43.44140625" customWidth="1"/>
    <col min="2818" max="2818" width="10" customWidth="1"/>
    <col min="2819" max="2819" width="10.33203125" customWidth="1"/>
    <col min="2820" max="2820" width="9.88671875" customWidth="1"/>
    <col min="2821" max="2829" width="10.33203125" customWidth="1"/>
    <col min="2830" max="2830" width="12.6640625" customWidth="1"/>
    <col min="2831" max="2831" width="11.44140625" customWidth="1"/>
    <col min="2832" max="2832" width="11.88671875" customWidth="1"/>
    <col min="2834" max="2834" width="9.33203125" bestFit="1" customWidth="1"/>
    <col min="2835" max="2835" width="9.88671875" bestFit="1" customWidth="1"/>
    <col min="2836" max="2836" width="9.33203125" bestFit="1" customWidth="1"/>
    <col min="3071" max="3071" width="8" customWidth="1"/>
    <col min="3072" max="3072" width="11.33203125" customWidth="1"/>
    <col min="3073" max="3073" width="43.44140625" customWidth="1"/>
    <col min="3074" max="3074" width="10" customWidth="1"/>
    <col min="3075" max="3075" width="10.33203125" customWidth="1"/>
    <col min="3076" max="3076" width="9.88671875" customWidth="1"/>
    <col min="3077" max="3085" width="10.33203125" customWidth="1"/>
    <col min="3086" max="3086" width="12.6640625" customWidth="1"/>
    <col min="3087" max="3087" width="11.44140625" customWidth="1"/>
    <col min="3088" max="3088" width="11.88671875" customWidth="1"/>
    <col min="3090" max="3090" width="9.33203125" bestFit="1" customWidth="1"/>
    <col min="3091" max="3091" width="9.88671875" bestFit="1" customWidth="1"/>
    <col min="3092" max="3092" width="9.33203125" bestFit="1" customWidth="1"/>
    <col min="3327" max="3327" width="8" customWidth="1"/>
    <col min="3328" max="3328" width="11.33203125" customWidth="1"/>
    <col min="3329" max="3329" width="43.44140625" customWidth="1"/>
    <col min="3330" max="3330" width="10" customWidth="1"/>
    <col min="3331" max="3331" width="10.33203125" customWidth="1"/>
    <col min="3332" max="3332" width="9.88671875" customWidth="1"/>
    <col min="3333" max="3341" width="10.33203125" customWidth="1"/>
    <col min="3342" max="3342" width="12.6640625" customWidth="1"/>
    <col min="3343" max="3343" width="11.44140625" customWidth="1"/>
    <col min="3344" max="3344" width="11.88671875" customWidth="1"/>
    <col min="3346" max="3346" width="9.33203125" bestFit="1" customWidth="1"/>
    <col min="3347" max="3347" width="9.88671875" bestFit="1" customWidth="1"/>
    <col min="3348" max="3348" width="9.33203125" bestFit="1" customWidth="1"/>
    <col min="3583" max="3583" width="8" customWidth="1"/>
    <col min="3584" max="3584" width="11.33203125" customWidth="1"/>
    <col min="3585" max="3585" width="43.44140625" customWidth="1"/>
    <col min="3586" max="3586" width="10" customWidth="1"/>
    <col min="3587" max="3587" width="10.33203125" customWidth="1"/>
    <col min="3588" max="3588" width="9.88671875" customWidth="1"/>
    <col min="3589" max="3597" width="10.33203125" customWidth="1"/>
    <col min="3598" max="3598" width="12.6640625" customWidth="1"/>
    <col min="3599" max="3599" width="11.44140625" customWidth="1"/>
    <col min="3600" max="3600" width="11.88671875" customWidth="1"/>
    <col min="3602" max="3602" width="9.33203125" bestFit="1" customWidth="1"/>
    <col min="3603" max="3603" width="9.88671875" bestFit="1" customWidth="1"/>
    <col min="3604" max="3604" width="9.33203125" bestFit="1" customWidth="1"/>
    <col min="3839" max="3839" width="8" customWidth="1"/>
    <col min="3840" max="3840" width="11.33203125" customWidth="1"/>
    <col min="3841" max="3841" width="43.44140625" customWidth="1"/>
    <col min="3842" max="3842" width="10" customWidth="1"/>
    <col min="3843" max="3843" width="10.33203125" customWidth="1"/>
    <col min="3844" max="3844" width="9.88671875" customWidth="1"/>
    <col min="3845" max="3853" width="10.33203125" customWidth="1"/>
    <col min="3854" max="3854" width="12.6640625" customWidth="1"/>
    <col min="3855" max="3855" width="11.44140625" customWidth="1"/>
    <col min="3856" max="3856" width="11.88671875" customWidth="1"/>
    <col min="3858" max="3858" width="9.33203125" bestFit="1" customWidth="1"/>
    <col min="3859" max="3859" width="9.88671875" bestFit="1" customWidth="1"/>
    <col min="3860" max="3860" width="9.33203125" bestFit="1" customWidth="1"/>
    <col min="4095" max="4095" width="8" customWidth="1"/>
    <col min="4096" max="4096" width="11.33203125" customWidth="1"/>
    <col min="4097" max="4097" width="43.44140625" customWidth="1"/>
    <col min="4098" max="4098" width="10" customWidth="1"/>
    <col min="4099" max="4099" width="10.33203125" customWidth="1"/>
    <col min="4100" max="4100" width="9.88671875" customWidth="1"/>
    <col min="4101" max="4109" width="10.33203125" customWidth="1"/>
    <col min="4110" max="4110" width="12.6640625" customWidth="1"/>
    <col min="4111" max="4111" width="11.44140625" customWidth="1"/>
    <col min="4112" max="4112" width="11.88671875" customWidth="1"/>
    <col min="4114" max="4114" width="9.33203125" bestFit="1" customWidth="1"/>
    <col min="4115" max="4115" width="9.88671875" bestFit="1" customWidth="1"/>
    <col min="4116" max="4116" width="9.33203125" bestFit="1" customWidth="1"/>
    <col min="4351" max="4351" width="8" customWidth="1"/>
    <col min="4352" max="4352" width="11.33203125" customWidth="1"/>
    <col min="4353" max="4353" width="43.44140625" customWidth="1"/>
    <col min="4354" max="4354" width="10" customWidth="1"/>
    <col min="4355" max="4355" width="10.33203125" customWidth="1"/>
    <col min="4356" max="4356" width="9.88671875" customWidth="1"/>
    <col min="4357" max="4365" width="10.33203125" customWidth="1"/>
    <col min="4366" max="4366" width="12.6640625" customWidth="1"/>
    <col min="4367" max="4367" width="11.44140625" customWidth="1"/>
    <col min="4368" max="4368" width="11.88671875" customWidth="1"/>
    <col min="4370" max="4370" width="9.33203125" bestFit="1" customWidth="1"/>
    <col min="4371" max="4371" width="9.88671875" bestFit="1" customWidth="1"/>
    <col min="4372" max="4372" width="9.33203125" bestFit="1" customWidth="1"/>
    <col min="4607" max="4607" width="8" customWidth="1"/>
    <col min="4608" max="4608" width="11.33203125" customWidth="1"/>
    <col min="4609" max="4609" width="43.44140625" customWidth="1"/>
    <col min="4610" max="4610" width="10" customWidth="1"/>
    <col min="4611" max="4611" width="10.33203125" customWidth="1"/>
    <col min="4612" max="4612" width="9.88671875" customWidth="1"/>
    <col min="4613" max="4621" width="10.33203125" customWidth="1"/>
    <col min="4622" max="4622" width="12.6640625" customWidth="1"/>
    <col min="4623" max="4623" width="11.44140625" customWidth="1"/>
    <col min="4624" max="4624" width="11.88671875" customWidth="1"/>
    <col min="4626" max="4626" width="9.33203125" bestFit="1" customWidth="1"/>
    <col min="4627" max="4627" width="9.88671875" bestFit="1" customWidth="1"/>
    <col min="4628" max="4628" width="9.33203125" bestFit="1" customWidth="1"/>
    <col min="4863" max="4863" width="8" customWidth="1"/>
    <col min="4864" max="4864" width="11.33203125" customWidth="1"/>
    <col min="4865" max="4865" width="43.44140625" customWidth="1"/>
    <col min="4866" max="4866" width="10" customWidth="1"/>
    <col min="4867" max="4867" width="10.33203125" customWidth="1"/>
    <col min="4868" max="4868" width="9.88671875" customWidth="1"/>
    <col min="4869" max="4877" width="10.33203125" customWidth="1"/>
    <col min="4878" max="4878" width="12.6640625" customWidth="1"/>
    <col min="4879" max="4879" width="11.44140625" customWidth="1"/>
    <col min="4880" max="4880" width="11.88671875" customWidth="1"/>
    <col min="4882" max="4882" width="9.33203125" bestFit="1" customWidth="1"/>
    <col min="4883" max="4883" width="9.88671875" bestFit="1" customWidth="1"/>
    <col min="4884" max="4884" width="9.33203125" bestFit="1" customWidth="1"/>
    <col min="5119" max="5119" width="8" customWidth="1"/>
    <col min="5120" max="5120" width="11.33203125" customWidth="1"/>
    <col min="5121" max="5121" width="43.44140625" customWidth="1"/>
    <col min="5122" max="5122" width="10" customWidth="1"/>
    <col min="5123" max="5123" width="10.33203125" customWidth="1"/>
    <col min="5124" max="5124" width="9.88671875" customWidth="1"/>
    <col min="5125" max="5133" width="10.33203125" customWidth="1"/>
    <col min="5134" max="5134" width="12.6640625" customWidth="1"/>
    <col min="5135" max="5135" width="11.44140625" customWidth="1"/>
    <col min="5136" max="5136" width="11.88671875" customWidth="1"/>
    <col min="5138" max="5138" width="9.33203125" bestFit="1" customWidth="1"/>
    <col min="5139" max="5139" width="9.88671875" bestFit="1" customWidth="1"/>
    <col min="5140" max="5140" width="9.33203125" bestFit="1" customWidth="1"/>
    <col min="5375" max="5375" width="8" customWidth="1"/>
    <col min="5376" max="5376" width="11.33203125" customWidth="1"/>
    <col min="5377" max="5377" width="43.44140625" customWidth="1"/>
    <col min="5378" max="5378" width="10" customWidth="1"/>
    <col min="5379" max="5379" width="10.33203125" customWidth="1"/>
    <col min="5380" max="5380" width="9.88671875" customWidth="1"/>
    <col min="5381" max="5389" width="10.33203125" customWidth="1"/>
    <col min="5390" max="5390" width="12.6640625" customWidth="1"/>
    <col min="5391" max="5391" width="11.44140625" customWidth="1"/>
    <col min="5392" max="5392" width="11.88671875" customWidth="1"/>
    <col min="5394" max="5394" width="9.33203125" bestFit="1" customWidth="1"/>
    <col min="5395" max="5395" width="9.88671875" bestFit="1" customWidth="1"/>
    <col min="5396" max="5396" width="9.33203125" bestFit="1" customWidth="1"/>
    <col min="5631" max="5631" width="8" customWidth="1"/>
    <col min="5632" max="5632" width="11.33203125" customWidth="1"/>
    <col min="5633" max="5633" width="43.44140625" customWidth="1"/>
    <col min="5634" max="5634" width="10" customWidth="1"/>
    <col min="5635" max="5635" width="10.33203125" customWidth="1"/>
    <col min="5636" max="5636" width="9.88671875" customWidth="1"/>
    <col min="5637" max="5645" width="10.33203125" customWidth="1"/>
    <col min="5646" max="5646" width="12.6640625" customWidth="1"/>
    <col min="5647" max="5647" width="11.44140625" customWidth="1"/>
    <col min="5648" max="5648" width="11.88671875" customWidth="1"/>
    <col min="5650" max="5650" width="9.33203125" bestFit="1" customWidth="1"/>
    <col min="5651" max="5651" width="9.88671875" bestFit="1" customWidth="1"/>
    <col min="5652" max="5652" width="9.33203125" bestFit="1" customWidth="1"/>
    <col min="5887" max="5887" width="8" customWidth="1"/>
    <col min="5888" max="5888" width="11.33203125" customWidth="1"/>
    <col min="5889" max="5889" width="43.44140625" customWidth="1"/>
    <col min="5890" max="5890" width="10" customWidth="1"/>
    <col min="5891" max="5891" width="10.33203125" customWidth="1"/>
    <col min="5892" max="5892" width="9.88671875" customWidth="1"/>
    <col min="5893" max="5901" width="10.33203125" customWidth="1"/>
    <col min="5902" max="5902" width="12.6640625" customWidth="1"/>
    <col min="5903" max="5903" width="11.44140625" customWidth="1"/>
    <col min="5904" max="5904" width="11.88671875" customWidth="1"/>
    <col min="5906" max="5906" width="9.33203125" bestFit="1" customWidth="1"/>
    <col min="5907" max="5907" width="9.88671875" bestFit="1" customWidth="1"/>
    <col min="5908" max="5908" width="9.33203125" bestFit="1" customWidth="1"/>
    <col min="6143" max="6143" width="8" customWidth="1"/>
    <col min="6144" max="6144" width="11.33203125" customWidth="1"/>
    <col min="6145" max="6145" width="43.44140625" customWidth="1"/>
    <col min="6146" max="6146" width="10" customWidth="1"/>
    <col min="6147" max="6147" width="10.33203125" customWidth="1"/>
    <col min="6148" max="6148" width="9.88671875" customWidth="1"/>
    <col min="6149" max="6157" width="10.33203125" customWidth="1"/>
    <col min="6158" max="6158" width="12.6640625" customWidth="1"/>
    <col min="6159" max="6159" width="11.44140625" customWidth="1"/>
    <col min="6160" max="6160" width="11.88671875" customWidth="1"/>
    <col min="6162" max="6162" width="9.33203125" bestFit="1" customWidth="1"/>
    <col min="6163" max="6163" width="9.88671875" bestFit="1" customWidth="1"/>
    <col min="6164" max="6164" width="9.33203125" bestFit="1" customWidth="1"/>
    <col min="6399" max="6399" width="8" customWidth="1"/>
    <col min="6400" max="6400" width="11.33203125" customWidth="1"/>
    <col min="6401" max="6401" width="43.44140625" customWidth="1"/>
    <col min="6402" max="6402" width="10" customWidth="1"/>
    <col min="6403" max="6403" width="10.33203125" customWidth="1"/>
    <col min="6404" max="6404" width="9.88671875" customWidth="1"/>
    <col min="6405" max="6413" width="10.33203125" customWidth="1"/>
    <col min="6414" max="6414" width="12.6640625" customWidth="1"/>
    <col min="6415" max="6415" width="11.44140625" customWidth="1"/>
    <col min="6416" max="6416" width="11.88671875" customWidth="1"/>
    <col min="6418" max="6418" width="9.33203125" bestFit="1" customWidth="1"/>
    <col min="6419" max="6419" width="9.88671875" bestFit="1" customWidth="1"/>
    <col min="6420" max="6420" width="9.33203125" bestFit="1" customWidth="1"/>
    <col min="6655" max="6655" width="8" customWidth="1"/>
    <col min="6656" max="6656" width="11.33203125" customWidth="1"/>
    <col min="6657" max="6657" width="43.44140625" customWidth="1"/>
    <col min="6658" max="6658" width="10" customWidth="1"/>
    <col min="6659" max="6659" width="10.33203125" customWidth="1"/>
    <col min="6660" max="6660" width="9.88671875" customWidth="1"/>
    <col min="6661" max="6669" width="10.33203125" customWidth="1"/>
    <col min="6670" max="6670" width="12.6640625" customWidth="1"/>
    <col min="6671" max="6671" width="11.44140625" customWidth="1"/>
    <col min="6672" max="6672" width="11.88671875" customWidth="1"/>
    <col min="6674" max="6674" width="9.33203125" bestFit="1" customWidth="1"/>
    <col min="6675" max="6675" width="9.88671875" bestFit="1" customWidth="1"/>
    <col min="6676" max="6676" width="9.33203125" bestFit="1" customWidth="1"/>
    <col min="6911" max="6911" width="8" customWidth="1"/>
    <col min="6912" max="6912" width="11.33203125" customWidth="1"/>
    <col min="6913" max="6913" width="43.44140625" customWidth="1"/>
    <col min="6914" max="6914" width="10" customWidth="1"/>
    <col min="6915" max="6915" width="10.33203125" customWidth="1"/>
    <col min="6916" max="6916" width="9.88671875" customWidth="1"/>
    <col min="6917" max="6925" width="10.33203125" customWidth="1"/>
    <col min="6926" max="6926" width="12.6640625" customWidth="1"/>
    <col min="6927" max="6927" width="11.44140625" customWidth="1"/>
    <col min="6928" max="6928" width="11.88671875" customWidth="1"/>
    <col min="6930" max="6930" width="9.33203125" bestFit="1" customWidth="1"/>
    <col min="6931" max="6931" width="9.88671875" bestFit="1" customWidth="1"/>
    <col min="6932" max="6932" width="9.33203125" bestFit="1" customWidth="1"/>
    <col min="7167" max="7167" width="8" customWidth="1"/>
    <col min="7168" max="7168" width="11.33203125" customWidth="1"/>
    <col min="7169" max="7169" width="43.44140625" customWidth="1"/>
    <col min="7170" max="7170" width="10" customWidth="1"/>
    <col min="7171" max="7171" width="10.33203125" customWidth="1"/>
    <col min="7172" max="7172" width="9.88671875" customWidth="1"/>
    <col min="7173" max="7181" width="10.33203125" customWidth="1"/>
    <col min="7182" max="7182" width="12.6640625" customWidth="1"/>
    <col min="7183" max="7183" width="11.44140625" customWidth="1"/>
    <col min="7184" max="7184" width="11.88671875" customWidth="1"/>
    <col min="7186" max="7186" width="9.33203125" bestFit="1" customWidth="1"/>
    <col min="7187" max="7187" width="9.88671875" bestFit="1" customWidth="1"/>
    <col min="7188" max="7188" width="9.33203125" bestFit="1" customWidth="1"/>
    <col min="7423" max="7423" width="8" customWidth="1"/>
    <col min="7424" max="7424" width="11.33203125" customWidth="1"/>
    <col min="7425" max="7425" width="43.44140625" customWidth="1"/>
    <col min="7426" max="7426" width="10" customWidth="1"/>
    <col min="7427" max="7427" width="10.33203125" customWidth="1"/>
    <col min="7428" max="7428" width="9.88671875" customWidth="1"/>
    <col min="7429" max="7437" width="10.33203125" customWidth="1"/>
    <col min="7438" max="7438" width="12.6640625" customWidth="1"/>
    <col min="7439" max="7439" width="11.44140625" customWidth="1"/>
    <col min="7440" max="7440" width="11.88671875" customWidth="1"/>
    <col min="7442" max="7442" width="9.33203125" bestFit="1" customWidth="1"/>
    <col min="7443" max="7443" width="9.88671875" bestFit="1" customWidth="1"/>
    <col min="7444" max="7444" width="9.33203125" bestFit="1" customWidth="1"/>
    <col min="7679" max="7679" width="8" customWidth="1"/>
    <col min="7680" max="7680" width="11.33203125" customWidth="1"/>
    <col min="7681" max="7681" width="43.44140625" customWidth="1"/>
    <col min="7682" max="7682" width="10" customWidth="1"/>
    <col min="7683" max="7683" width="10.33203125" customWidth="1"/>
    <col min="7684" max="7684" width="9.88671875" customWidth="1"/>
    <col min="7685" max="7693" width="10.33203125" customWidth="1"/>
    <col min="7694" max="7694" width="12.6640625" customWidth="1"/>
    <col min="7695" max="7695" width="11.44140625" customWidth="1"/>
    <col min="7696" max="7696" width="11.88671875" customWidth="1"/>
    <col min="7698" max="7698" width="9.33203125" bestFit="1" customWidth="1"/>
    <col min="7699" max="7699" width="9.88671875" bestFit="1" customWidth="1"/>
    <col min="7700" max="7700" width="9.33203125" bestFit="1" customWidth="1"/>
    <col min="7935" max="7935" width="8" customWidth="1"/>
    <col min="7936" max="7936" width="11.33203125" customWidth="1"/>
    <col min="7937" max="7937" width="43.44140625" customWidth="1"/>
    <col min="7938" max="7938" width="10" customWidth="1"/>
    <col min="7939" max="7939" width="10.33203125" customWidth="1"/>
    <col min="7940" max="7940" width="9.88671875" customWidth="1"/>
    <col min="7941" max="7949" width="10.33203125" customWidth="1"/>
    <col min="7950" max="7950" width="12.6640625" customWidth="1"/>
    <col min="7951" max="7951" width="11.44140625" customWidth="1"/>
    <col min="7952" max="7952" width="11.88671875" customWidth="1"/>
    <col min="7954" max="7954" width="9.33203125" bestFit="1" customWidth="1"/>
    <col min="7955" max="7955" width="9.88671875" bestFit="1" customWidth="1"/>
    <col min="7956" max="7956" width="9.33203125" bestFit="1" customWidth="1"/>
    <col min="8191" max="8191" width="8" customWidth="1"/>
    <col min="8192" max="8192" width="11.33203125" customWidth="1"/>
    <col min="8193" max="8193" width="43.44140625" customWidth="1"/>
    <col min="8194" max="8194" width="10" customWidth="1"/>
    <col min="8195" max="8195" width="10.33203125" customWidth="1"/>
    <col min="8196" max="8196" width="9.88671875" customWidth="1"/>
    <col min="8197" max="8205" width="10.33203125" customWidth="1"/>
    <col min="8206" max="8206" width="12.6640625" customWidth="1"/>
    <col min="8207" max="8207" width="11.44140625" customWidth="1"/>
    <col min="8208" max="8208" width="11.88671875" customWidth="1"/>
    <col min="8210" max="8210" width="9.33203125" bestFit="1" customWidth="1"/>
    <col min="8211" max="8211" width="9.88671875" bestFit="1" customWidth="1"/>
    <col min="8212" max="8212" width="9.33203125" bestFit="1" customWidth="1"/>
    <col min="8447" max="8447" width="8" customWidth="1"/>
    <col min="8448" max="8448" width="11.33203125" customWidth="1"/>
    <col min="8449" max="8449" width="43.44140625" customWidth="1"/>
    <col min="8450" max="8450" width="10" customWidth="1"/>
    <col min="8451" max="8451" width="10.33203125" customWidth="1"/>
    <col min="8452" max="8452" width="9.88671875" customWidth="1"/>
    <col min="8453" max="8461" width="10.33203125" customWidth="1"/>
    <col min="8462" max="8462" width="12.6640625" customWidth="1"/>
    <col min="8463" max="8463" width="11.44140625" customWidth="1"/>
    <col min="8464" max="8464" width="11.88671875" customWidth="1"/>
    <col min="8466" max="8466" width="9.33203125" bestFit="1" customWidth="1"/>
    <col min="8467" max="8467" width="9.88671875" bestFit="1" customWidth="1"/>
    <col min="8468" max="8468" width="9.33203125" bestFit="1" customWidth="1"/>
    <col min="8703" max="8703" width="8" customWidth="1"/>
    <col min="8704" max="8704" width="11.33203125" customWidth="1"/>
    <col min="8705" max="8705" width="43.44140625" customWidth="1"/>
    <col min="8706" max="8706" width="10" customWidth="1"/>
    <col min="8707" max="8707" width="10.33203125" customWidth="1"/>
    <col min="8708" max="8708" width="9.88671875" customWidth="1"/>
    <col min="8709" max="8717" width="10.33203125" customWidth="1"/>
    <col min="8718" max="8718" width="12.6640625" customWidth="1"/>
    <col min="8719" max="8719" width="11.44140625" customWidth="1"/>
    <col min="8720" max="8720" width="11.88671875" customWidth="1"/>
    <col min="8722" max="8722" width="9.33203125" bestFit="1" customWidth="1"/>
    <col min="8723" max="8723" width="9.88671875" bestFit="1" customWidth="1"/>
    <col min="8724" max="8724" width="9.33203125" bestFit="1" customWidth="1"/>
    <col min="8959" max="8959" width="8" customWidth="1"/>
    <col min="8960" max="8960" width="11.33203125" customWidth="1"/>
    <col min="8961" max="8961" width="43.44140625" customWidth="1"/>
    <col min="8962" max="8962" width="10" customWidth="1"/>
    <col min="8963" max="8963" width="10.33203125" customWidth="1"/>
    <col min="8964" max="8964" width="9.88671875" customWidth="1"/>
    <col min="8965" max="8973" width="10.33203125" customWidth="1"/>
    <col min="8974" max="8974" width="12.6640625" customWidth="1"/>
    <col min="8975" max="8975" width="11.44140625" customWidth="1"/>
    <col min="8976" max="8976" width="11.88671875" customWidth="1"/>
    <col min="8978" max="8978" width="9.33203125" bestFit="1" customWidth="1"/>
    <col min="8979" max="8979" width="9.88671875" bestFit="1" customWidth="1"/>
    <col min="8980" max="8980" width="9.33203125" bestFit="1" customWidth="1"/>
    <col min="9215" max="9215" width="8" customWidth="1"/>
    <col min="9216" max="9216" width="11.33203125" customWidth="1"/>
    <col min="9217" max="9217" width="43.44140625" customWidth="1"/>
    <col min="9218" max="9218" width="10" customWidth="1"/>
    <col min="9219" max="9219" width="10.33203125" customWidth="1"/>
    <col min="9220" max="9220" width="9.88671875" customWidth="1"/>
    <col min="9221" max="9229" width="10.33203125" customWidth="1"/>
    <col min="9230" max="9230" width="12.6640625" customWidth="1"/>
    <col min="9231" max="9231" width="11.44140625" customWidth="1"/>
    <col min="9232" max="9232" width="11.88671875" customWidth="1"/>
    <col min="9234" max="9234" width="9.33203125" bestFit="1" customWidth="1"/>
    <col min="9235" max="9235" width="9.88671875" bestFit="1" customWidth="1"/>
    <col min="9236" max="9236" width="9.33203125" bestFit="1" customWidth="1"/>
    <col min="9471" max="9471" width="8" customWidth="1"/>
    <col min="9472" max="9472" width="11.33203125" customWidth="1"/>
    <col min="9473" max="9473" width="43.44140625" customWidth="1"/>
    <col min="9474" max="9474" width="10" customWidth="1"/>
    <col min="9475" max="9475" width="10.33203125" customWidth="1"/>
    <col min="9476" max="9476" width="9.88671875" customWidth="1"/>
    <col min="9477" max="9485" width="10.33203125" customWidth="1"/>
    <col min="9486" max="9486" width="12.6640625" customWidth="1"/>
    <col min="9487" max="9487" width="11.44140625" customWidth="1"/>
    <col min="9488" max="9488" width="11.88671875" customWidth="1"/>
    <col min="9490" max="9490" width="9.33203125" bestFit="1" customWidth="1"/>
    <col min="9491" max="9491" width="9.88671875" bestFit="1" customWidth="1"/>
    <col min="9492" max="9492" width="9.33203125" bestFit="1" customWidth="1"/>
    <col min="9727" max="9727" width="8" customWidth="1"/>
    <col min="9728" max="9728" width="11.33203125" customWidth="1"/>
    <col min="9729" max="9729" width="43.44140625" customWidth="1"/>
    <col min="9730" max="9730" width="10" customWidth="1"/>
    <col min="9731" max="9731" width="10.33203125" customWidth="1"/>
    <col min="9732" max="9732" width="9.88671875" customWidth="1"/>
    <col min="9733" max="9741" width="10.33203125" customWidth="1"/>
    <col min="9742" max="9742" width="12.6640625" customWidth="1"/>
    <col min="9743" max="9743" width="11.44140625" customWidth="1"/>
    <col min="9744" max="9744" width="11.88671875" customWidth="1"/>
    <col min="9746" max="9746" width="9.33203125" bestFit="1" customWidth="1"/>
    <col min="9747" max="9747" width="9.88671875" bestFit="1" customWidth="1"/>
    <col min="9748" max="9748" width="9.33203125" bestFit="1" customWidth="1"/>
    <col min="9983" max="9983" width="8" customWidth="1"/>
    <col min="9984" max="9984" width="11.33203125" customWidth="1"/>
    <col min="9985" max="9985" width="43.44140625" customWidth="1"/>
    <col min="9986" max="9986" width="10" customWidth="1"/>
    <col min="9987" max="9987" width="10.33203125" customWidth="1"/>
    <col min="9988" max="9988" width="9.88671875" customWidth="1"/>
    <col min="9989" max="9997" width="10.33203125" customWidth="1"/>
    <col min="9998" max="9998" width="12.6640625" customWidth="1"/>
    <col min="9999" max="9999" width="11.44140625" customWidth="1"/>
    <col min="10000" max="10000" width="11.88671875" customWidth="1"/>
    <col min="10002" max="10002" width="9.33203125" bestFit="1" customWidth="1"/>
    <col min="10003" max="10003" width="9.88671875" bestFit="1" customWidth="1"/>
    <col min="10004" max="10004" width="9.33203125" bestFit="1" customWidth="1"/>
    <col min="10239" max="10239" width="8" customWidth="1"/>
    <col min="10240" max="10240" width="11.33203125" customWidth="1"/>
    <col min="10241" max="10241" width="43.44140625" customWidth="1"/>
    <col min="10242" max="10242" width="10" customWidth="1"/>
    <col min="10243" max="10243" width="10.33203125" customWidth="1"/>
    <col min="10244" max="10244" width="9.88671875" customWidth="1"/>
    <col min="10245" max="10253" width="10.33203125" customWidth="1"/>
    <col min="10254" max="10254" width="12.6640625" customWidth="1"/>
    <col min="10255" max="10255" width="11.44140625" customWidth="1"/>
    <col min="10256" max="10256" width="11.88671875" customWidth="1"/>
    <col min="10258" max="10258" width="9.33203125" bestFit="1" customWidth="1"/>
    <col min="10259" max="10259" width="9.88671875" bestFit="1" customWidth="1"/>
    <col min="10260" max="10260" width="9.33203125" bestFit="1" customWidth="1"/>
    <col min="10495" max="10495" width="8" customWidth="1"/>
    <col min="10496" max="10496" width="11.33203125" customWidth="1"/>
    <col min="10497" max="10497" width="43.44140625" customWidth="1"/>
    <col min="10498" max="10498" width="10" customWidth="1"/>
    <col min="10499" max="10499" width="10.33203125" customWidth="1"/>
    <col min="10500" max="10500" width="9.88671875" customWidth="1"/>
    <col min="10501" max="10509" width="10.33203125" customWidth="1"/>
    <col min="10510" max="10510" width="12.6640625" customWidth="1"/>
    <col min="10511" max="10511" width="11.44140625" customWidth="1"/>
    <col min="10512" max="10512" width="11.88671875" customWidth="1"/>
    <col min="10514" max="10514" width="9.33203125" bestFit="1" customWidth="1"/>
    <col min="10515" max="10515" width="9.88671875" bestFit="1" customWidth="1"/>
    <col min="10516" max="10516" width="9.33203125" bestFit="1" customWidth="1"/>
    <col min="10751" max="10751" width="8" customWidth="1"/>
    <col min="10752" max="10752" width="11.33203125" customWidth="1"/>
    <col min="10753" max="10753" width="43.44140625" customWidth="1"/>
    <col min="10754" max="10754" width="10" customWidth="1"/>
    <col min="10755" max="10755" width="10.33203125" customWidth="1"/>
    <col min="10756" max="10756" width="9.88671875" customWidth="1"/>
    <col min="10757" max="10765" width="10.33203125" customWidth="1"/>
    <col min="10766" max="10766" width="12.6640625" customWidth="1"/>
    <col min="10767" max="10767" width="11.44140625" customWidth="1"/>
    <col min="10768" max="10768" width="11.88671875" customWidth="1"/>
    <col min="10770" max="10770" width="9.33203125" bestFit="1" customWidth="1"/>
    <col min="10771" max="10771" width="9.88671875" bestFit="1" customWidth="1"/>
    <col min="10772" max="10772" width="9.33203125" bestFit="1" customWidth="1"/>
    <col min="11007" max="11007" width="8" customWidth="1"/>
    <col min="11008" max="11008" width="11.33203125" customWidth="1"/>
    <col min="11009" max="11009" width="43.44140625" customWidth="1"/>
    <col min="11010" max="11010" width="10" customWidth="1"/>
    <col min="11011" max="11011" width="10.33203125" customWidth="1"/>
    <col min="11012" max="11012" width="9.88671875" customWidth="1"/>
    <col min="11013" max="11021" width="10.33203125" customWidth="1"/>
    <col min="11022" max="11022" width="12.6640625" customWidth="1"/>
    <col min="11023" max="11023" width="11.44140625" customWidth="1"/>
    <col min="11024" max="11024" width="11.88671875" customWidth="1"/>
    <col min="11026" max="11026" width="9.33203125" bestFit="1" customWidth="1"/>
    <col min="11027" max="11027" width="9.88671875" bestFit="1" customWidth="1"/>
    <col min="11028" max="11028" width="9.33203125" bestFit="1" customWidth="1"/>
    <col min="11263" max="11263" width="8" customWidth="1"/>
    <col min="11264" max="11264" width="11.33203125" customWidth="1"/>
    <col min="11265" max="11265" width="43.44140625" customWidth="1"/>
    <col min="11266" max="11266" width="10" customWidth="1"/>
    <col min="11267" max="11267" width="10.33203125" customWidth="1"/>
    <col min="11268" max="11268" width="9.88671875" customWidth="1"/>
    <col min="11269" max="11277" width="10.33203125" customWidth="1"/>
    <col min="11278" max="11278" width="12.6640625" customWidth="1"/>
    <col min="11279" max="11279" width="11.44140625" customWidth="1"/>
    <col min="11280" max="11280" width="11.88671875" customWidth="1"/>
    <col min="11282" max="11282" width="9.33203125" bestFit="1" customWidth="1"/>
    <col min="11283" max="11283" width="9.88671875" bestFit="1" customWidth="1"/>
    <col min="11284" max="11284" width="9.33203125" bestFit="1" customWidth="1"/>
    <col min="11519" max="11519" width="8" customWidth="1"/>
    <col min="11520" max="11520" width="11.33203125" customWidth="1"/>
    <col min="11521" max="11521" width="43.44140625" customWidth="1"/>
    <col min="11522" max="11522" width="10" customWidth="1"/>
    <col min="11523" max="11523" width="10.33203125" customWidth="1"/>
    <col min="11524" max="11524" width="9.88671875" customWidth="1"/>
    <col min="11525" max="11533" width="10.33203125" customWidth="1"/>
    <col min="11534" max="11534" width="12.6640625" customWidth="1"/>
    <col min="11535" max="11535" width="11.44140625" customWidth="1"/>
    <col min="11536" max="11536" width="11.88671875" customWidth="1"/>
    <col min="11538" max="11538" width="9.33203125" bestFit="1" customWidth="1"/>
    <col min="11539" max="11539" width="9.88671875" bestFit="1" customWidth="1"/>
    <col min="11540" max="11540" width="9.33203125" bestFit="1" customWidth="1"/>
    <col min="11775" max="11775" width="8" customWidth="1"/>
    <col min="11776" max="11776" width="11.33203125" customWidth="1"/>
    <col min="11777" max="11777" width="43.44140625" customWidth="1"/>
    <col min="11778" max="11778" width="10" customWidth="1"/>
    <col min="11779" max="11779" width="10.33203125" customWidth="1"/>
    <col min="11780" max="11780" width="9.88671875" customWidth="1"/>
    <col min="11781" max="11789" width="10.33203125" customWidth="1"/>
    <col min="11790" max="11790" width="12.6640625" customWidth="1"/>
    <col min="11791" max="11791" width="11.44140625" customWidth="1"/>
    <col min="11792" max="11792" width="11.88671875" customWidth="1"/>
    <col min="11794" max="11794" width="9.33203125" bestFit="1" customWidth="1"/>
    <col min="11795" max="11795" width="9.88671875" bestFit="1" customWidth="1"/>
    <col min="11796" max="11796" width="9.33203125" bestFit="1" customWidth="1"/>
    <col min="12031" max="12031" width="8" customWidth="1"/>
    <col min="12032" max="12032" width="11.33203125" customWidth="1"/>
    <col min="12033" max="12033" width="43.44140625" customWidth="1"/>
    <col min="12034" max="12034" width="10" customWidth="1"/>
    <col min="12035" max="12035" width="10.33203125" customWidth="1"/>
    <col min="12036" max="12036" width="9.88671875" customWidth="1"/>
    <col min="12037" max="12045" width="10.33203125" customWidth="1"/>
    <col min="12046" max="12046" width="12.6640625" customWidth="1"/>
    <col min="12047" max="12047" width="11.44140625" customWidth="1"/>
    <col min="12048" max="12048" width="11.88671875" customWidth="1"/>
    <col min="12050" max="12050" width="9.33203125" bestFit="1" customWidth="1"/>
    <col min="12051" max="12051" width="9.88671875" bestFit="1" customWidth="1"/>
    <col min="12052" max="12052" width="9.33203125" bestFit="1" customWidth="1"/>
    <col min="12287" max="12287" width="8" customWidth="1"/>
    <col min="12288" max="12288" width="11.33203125" customWidth="1"/>
    <col min="12289" max="12289" width="43.44140625" customWidth="1"/>
    <col min="12290" max="12290" width="10" customWidth="1"/>
    <col min="12291" max="12291" width="10.33203125" customWidth="1"/>
    <col min="12292" max="12292" width="9.88671875" customWidth="1"/>
    <col min="12293" max="12301" width="10.33203125" customWidth="1"/>
    <col min="12302" max="12302" width="12.6640625" customWidth="1"/>
    <col min="12303" max="12303" width="11.44140625" customWidth="1"/>
    <col min="12304" max="12304" width="11.88671875" customWidth="1"/>
    <col min="12306" max="12306" width="9.33203125" bestFit="1" customWidth="1"/>
    <col min="12307" max="12307" width="9.88671875" bestFit="1" customWidth="1"/>
    <col min="12308" max="12308" width="9.33203125" bestFit="1" customWidth="1"/>
    <col min="12543" max="12543" width="8" customWidth="1"/>
    <col min="12544" max="12544" width="11.33203125" customWidth="1"/>
    <col min="12545" max="12545" width="43.44140625" customWidth="1"/>
    <col min="12546" max="12546" width="10" customWidth="1"/>
    <col min="12547" max="12547" width="10.33203125" customWidth="1"/>
    <col min="12548" max="12548" width="9.88671875" customWidth="1"/>
    <col min="12549" max="12557" width="10.33203125" customWidth="1"/>
    <col min="12558" max="12558" width="12.6640625" customWidth="1"/>
    <col min="12559" max="12559" width="11.44140625" customWidth="1"/>
    <col min="12560" max="12560" width="11.88671875" customWidth="1"/>
    <col min="12562" max="12562" width="9.33203125" bestFit="1" customWidth="1"/>
    <col min="12563" max="12563" width="9.88671875" bestFit="1" customWidth="1"/>
    <col min="12564" max="12564" width="9.33203125" bestFit="1" customWidth="1"/>
    <col min="12799" max="12799" width="8" customWidth="1"/>
    <col min="12800" max="12800" width="11.33203125" customWidth="1"/>
    <col min="12801" max="12801" width="43.44140625" customWidth="1"/>
    <col min="12802" max="12802" width="10" customWidth="1"/>
    <col min="12803" max="12803" width="10.33203125" customWidth="1"/>
    <col min="12804" max="12804" width="9.88671875" customWidth="1"/>
    <col min="12805" max="12813" width="10.33203125" customWidth="1"/>
    <col min="12814" max="12814" width="12.6640625" customWidth="1"/>
    <col min="12815" max="12815" width="11.44140625" customWidth="1"/>
    <col min="12816" max="12816" width="11.88671875" customWidth="1"/>
    <col min="12818" max="12818" width="9.33203125" bestFit="1" customWidth="1"/>
    <col min="12819" max="12819" width="9.88671875" bestFit="1" customWidth="1"/>
    <col min="12820" max="12820" width="9.33203125" bestFit="1" customWidth="1"/>
    <col min="13055" max="13055" width="8" customWidth="1"/>
    <col min="13056" max="13056" width="11.33203125" customWidth="1"/>
    <col min="13057" max="13057" width="43.44140625" customWidth="1"/>
    <col min="13058" max="13058" width="10" customWidth="1"/>
    <col min="13059" max="13059" width="10.33203125" customWidth="1"/>
    <col min="13060" max="13060" width="9.88671875" customWidth="1"/>
    <col min="13061" max="13069" width="10.33203125" customWidth="1"/>
    <col min="13070" max="13070" width="12.6640625" customWidth="1"/>
    <col min="13071" max="13071" width="11.44140625" customWidth="1"/>
    <col min="13072" max="13072" width="11.88671875" customWidth="1"/>
    <col min="13074" max="13074" width="9.33203125" bestFit="1" customWidth="1"/>
    <col min="13075" max="13075" width="9.88671875" bestFit="1" customWidth="1"/>
    <col min="13076" max="13076" width="9.33203125" bestFit="1" customWidth="1"/>
    <col min="13311" max="13311" width="8" customWidth="1"/>
    <col min="13312" max="13312" width="11.33203125" customWidth="1"/>
    <col min="13313" max="13313" width="43.44140625" customWidth="1"/>
    <col min="13314" max="13314" width="10" customWidth="1"/>
    <col min="13315" max="13315" width="10.33203125" customWidth="1"/>
    <col min="13316" max="13316" width="9.88671875" customWidth="1"/>
    <col min="13317" max="13325" width="10.33203125" customWidth="1"/>
    <col min="13326" max="13326" width="12.6640625" customWidth="1"/>
    <col min="13327" max="13327" width="11.44140625" customWidth="1"/>
    <col min="13328" max="13328" width="11.88671875" customWidth="1"/>
    <col min="13330" max="13330" width="9.33203125" bestFit="1" customWidth="1"/>
    <col min="13331" max="13331" width="9.88671875" bestFit="1" customWidth="1"/>
    <col min="13332" max="13332" width="9.33203125" bestFit="1" customWidth="1"/>
    <col min="13567" max="13567" width="8" customWidth="1"/>
    <col min="13568" max="13568" width="11.33203125" customWidth="1"/>
    <col min="13569" max="13569" width="43.44140625" customWidth="1"/>
    <col min="13570" max="13570" width="10" customWidth="1"/>
    <col min="13571" max="13571" width="10.33203125" customWidth="1"/>
    <col min="13572" max="13572" width="9.88671875" customWidth="1"/>
    <col min="13573" max="13581" width="10.33203125" customWidth="1"/>
    <col min="13582" max="13582" width="12.6640625" customWidth="1"/>
    <col min="13583" max="13583" width="11.44140625" customWidth="1"/>
    <col min="13584" max="13584" width="11.88671875" customWidth="1"/>
    <col min="13586" max="13586" width="9.33203125" bestFit="1" customWidth="1"/>
    <col min="13587" max="13587" width="9.88671875" bestFit="1" customWidth="1"/>
    <col min="13588" max="13588" width="9.33203125" bestFit="1" customWidth="1"/>
    <col min="13823" max="13823" width="8" customWidth="1"/>
    <col min="13824" max="13824" width="11.33203125" customWidth="1"/>
    <col min="13825" max="13825" width="43.44140625" customWidth="1"/>
    <col min="13826" max="13826" width="10" customWidth="1"/>
    <col min="13827" max="13827" width="10.33203125" customWidth="1"/>
    <col min="13828" max="13828" width="9.88671875" customWidth="1"/>
    <col min="13829" max="13837" width="10.33203125" customWidth="1"/>
    <col min="13838" max="13838" width="12.6640625" customWidth="1"/>
    <col min="13839" max="13839" width="11.44140625" customWidth="1"/>
    <col min="13840" max="13840" width="11.88671875" customWidth="1"/>
    <col min="13842" max="13842" width="9.33203125" bestFit="1" customWidth="1"/>
    <col min="13843" max="13843" width="9.88671875" bestFit="1" customWidth="1"/>
    <col min="13844" max="13844" width="9.33203125" bestFit="1" customWidth="1"/>
    <col min="14079" max="14079" width="8" customWidth="1"/>
    <col min="14080" max="14080" width="11.33203125" customWidth="1"/>
    <col min="14081" max="14081" width="43.44140625" customWidth="1"/>
    <col min="14082" max="14082" width="10" customWidth="1"/>
    <col min="14083" max="14083" width="10.33203125" customWidth="1"/>
    <col min="14084" max="14084" width="9.88671875" customWidth="1"/>
    <col min="14085" max="14093" width="10.33203125" customWidth="1"/>
    <col min="14094" max="14094" width="12.6640625" customWidth="1"/>
    <col min="14095" max="14095" width="11.44140625" customWidth="1"/>
    <col min="14096" max="14096" width="11.88671875" customWidth="1"/>
    <col min="14098" max="14098" width="9.33203125" bestFit="1" customWidth="1"/>
    <col min="14099" max="14099" width="9.88671875" bestFit="1" customWidth="1"/>
    <col min="14100" max="14100" width="9.33203125" bestFit="1" customWidth="1"/>
    <col min="14335" max="14335" width="8" customWidth="1"/>
    <col min="14336" max="14336" width="11.33203125" customWidth="1"/>
    <col min="14337" max="14337" width="43.44140625" customWidth="1"/>
    <col min="14338" max="14338" width="10" customWidth="1"/>
    <col min="14339" max="14339" width="10.33203125" customWidth="1"/>
    <col min="14340" max="14340" width="9.88671875" customWidth="1"/>
    <col min="14341" max="14349" width="10.33203125" customWidth="1"/>
    <col min="14350" max="14350" width="12.6640625" customWidth="1"/>
    <col min="14351" max="14351" width="11.44140625" customWidth="1"/>
    <col min="14352" max="14352" width="11.88671875" customWidth="1"/>
    <col min="14354" max="14354" width="9.33203125" bestFit="1" customWidth="1"/>
    <col min="14355" max="14355" width="9.88671875" bestFit="1" customWidth="1"/>
    <col min="14356" max="14356" width="9.33203125" bestFit="1" customWidth="1"/>
    <col min="14591" max="14591" width="8" customWidth="1"/>
    <col min="14592" max="14592" width="11.33203125" customWidth="1"/>
    <col min="14593" max="14593" width="43.44140625" customWidth="1"/>
    <col min="14594" max="14594" width="10" customWidth="1"/>
    <col min="14595" max="14595" width="10.33203125" customWidth="1"/>
    <col min="14596" max="14596" width="9.88671875" customWidth="1"/>
    <col min="14597" max="14605" width="10.33203125" customWidth="1"/>
    <col min="14606" max="14606" width="12.6640625" customWidth="1"/>
    <col min="14607" max="14607" width="11.44140625" customWidth="1"/>
    <col min="14608" max="14608" width="11.88671875" customWidth="1"/>
    <col min="14610" max="14610" width="9.33203125" bestFit="1" customWidth="1"/>
    <col min="14611" max="14611" width="9.88671875" bestFit="1" customWidth="1"/>
    <col min="14612" max="14612" width="9.33203125" bestFit="1" customWidth="1"/>
    <col min="14847" max="14847" width="8" customWidth="1"/>
    <col min="14848" max="14848" width="11.33203125" customWidth="1"/>
    <col min="14849" max="14849" width="43.44140625" customWidth="1"/>
    <col min="14850" max="14850" width="10" customWidth="1"/>
    <col min="14851" max="14851" width="10.33203125" customWidth="1"/>
    <col min="14852" max="14852" width="9.88671875" customWidth="1"/>
    <col min="14853" max="14861" width="10.33203125" customWidth="1"/>
    <col min="14862" max="14862" width="12.6640625" customWidth="1"/>
    <col min="14863" max="14863" width="11.44140625" customWidth="1"/>
    <col min="14864" max="14864" width="11.88671875" customWidth="1"/>
    <col min="14866" max="14866" width="9.33203125" bestFit="1" customWidth="1"/>
    <col min="14867" max="14867" width="9.88671875" bestFit="1" customWidth="1"/>
    <col min="14868" max="14868" width="9.33203125" bestFit="1" customWidth="1"/>
    <col min="15103" max="15103" width="8" customWidth="1"/>
    <col min="15104" max="15104" width="11.33203125" customWidth="1"/>
    <col min="15105" max="15105" width="43.44140625" customWidth="1"/>
    <col min="15106" max="15106" width="10" customWidth="1"/>
    <col min="15107" max="15107" width="10.33203125" customWidth="1"/>
    <col min="15108" max="15108" width="9.88671875" customWidth="1"/>
    <col min="15109" max="15117" width="10.33203125" customWidth="1"/>
    <col min="15118" max="15118" width="12.6640625" customWidth="1"/>
    <col min="15119" max="15119" width="11.44140625" customWidth="1"/>
    <col min="15120" max="15120" width="11.88671875" customWidth="1"/>
    <col min="15122" max="15122" width="9.33203125" bestFit="1" customWidth="1"/>
    <col min="15123" max="15123" width="9.88671875" bestFit="1" customWidth="1"/>
    <col min="15124" max="15124" width="9.33203125" bestFit="1" customWidth="1"/>
    <col min="15359" max="15359" width="8" customWidth="1"/>
    <col min="15360" max="15360" width="11.33203125" customWidth="1"/>
    <col min="15361" max="15361" width="43.44140625" customWidth="1"/>
    <col min="15362" max="15362" width="10" customWidth="1"/>
    <col min="15363" max="15363" width="10.33203125" customWidth="1"/>
    <col min="15364" max="15364" width="9.88671875" customWidth="1"/>
    <col min="15365" max="15373" width="10.33203125" customWidth="1"/>
    <col min="15374" max="15374" width="12.6640625" customWidth="1"/>
    <col min="15375" max="15375" width="11.44140625" customWidth="1"/>
    <col min="15376" max="15376" width="11.88671875" customWidth="1"/>
    <col min="15378" max="15378" width="9.33203125" bestFit="1" customWidth="1"/>
    <col min="15379" max="15379" width="9.88671875" bestFit="1" customWidth="1"/>
    <col min="15380" max="15380" width="9.33203125" bestFit="1" customWidth="1"/>
    <col min="15615" max="15615" width="8" customWidth="1"/>
    <col min="15616" max="15616" width="11.33203125" customWidth="1"/>
    <col min="15617" max="15617" width="43.44140625" customWidth="1"/>
    <col min="15618" max="15618" width="10" customWidth="1"/>
    <col min="15619" max="15619" width="10.33203125" customWidth="1"/>
    <col min="15620" max="15620" width="9.88671875" customWidth="1"/>
    <col min="15621" max="15629" width="10.33203125" customWidth="1"/>
    <col min="15630" max="15630" width="12.6640625" customWidth="1"/>
    <col min="15631" max="15631" width="11.44140625" customWidth="1"/>
    <col min="15632" max="15632" width="11.88671875" customWidth="1"/>
    <col min="15634" max="15634" width="9.33203125" bestFit="1" customWidth="1"/>
    <col min="15635" max="15635" width="9.88671875" bestFit="1" customWidth="1"/>
    <col min="15636" max="15636" width="9.33203125" bestFit="1" customWidth="1"/>
    <col min="15871" max="15871" width="8" customWidth="1"/>
    <col min="15872" max="15872" width="11.33203125" customWidth="1"/>
    <col min="15873" max="15873" width="43.44140625" customWidth="1"/>
    <col min="15874" max="15874" width="10" customWidth="1"/>
    <col min="15875" max="15875" width="10.33203125" customWidth="1"/>
    <col min="15876" max="15876" width="9.88671875" customWidth="1"/>
    <col min="15877" max="15885" width="10.33203125" customWidth="1"/>
    <col min="15886" max="15886" width="12.6640625" customWidth="1"/>
    <col min="15887" max="15887" width="11.44140625" customWidth="1"/>
    <col min="15888" max="15888" width="11.88671875" customWidth="1"/>
    <col min="15890" max="15890" width="9.33203125" bestFit="1" customWidth="1"/>
    <col min="15891" max="15891" width="9.88671875" bestFit="1" customWidth="1"/>
    <col min="15892" max="15892" width="9.33203125" bestFit="1" customWidth="1"/>
    <col min="16127" max="16127" width="8" customWidth="1"/>
    <col min="16128" max="16128" width="11.33203125" customWidth="1"/>
    <col min="16129" max="16129" width="43.44140625" customWidth="1"/>
    <col min="16130" max="16130" width="10" customWidth="1"/>
    <col min="16131" max="16131" width="10.33203125" customWidth="1"/>
    <col min="16132" max="16132" width="9.88671875" customWidth="1"/>
    <col min="16133" max="16141" width="10.33203125" customWidth="1"/>
    <col min="16142" max="16142" width="12.6640625" customWidth="1"/>
    <col min="16143" max="16143" width="11.44140625" customWidth="1"/>
    <col min="16144" max="16144" width="11.88671875" customWidth="1"/>
    <col min="16146" max="16146" width="9.33203125" bestFit="1" customWidth="1"/>
    <col min="16147" max="16147" width="9.88671875" bestFit="1" customWidth="1"/>
    <col min="16148" max="16148" width="9.33203125" bestFit="1" customWidth="1"/>
  </cols>
  <sheetData>
    <row r="1" spans="1:25" x14ac:dyDescent="0.3">
      <c r="A1" s="2" t="s">
        <v>114</v>
      </c>
      <c r="B1" s="3"/>
      <c r="E1" s="6"/>
      <c r="F1" s="6"/>
      <c r="G1" s="6"/>
      <c r="H1" s="6"/>
      <c r="I1" s="6"/>
      <c r="J1" s="6"/>
      <c r="K1" s="6"/>
      <c r="L1" s="6"/>
      <c r="M1" s="6"/>
      <c r="R1" s="42" t="s">
        <v>80</v>
      </c>
    </row>
    <row r="2" spans="1:25" x14ac:dyDescent="0.3">
      <c r="A2" s="4" t="s">
        <v>115</v>
      </c>
      <c r="B2" s="5"/>
      <c r="D2" s="6"/>
      <c r="E2" s="6"/>
      <c r="F2" s="6"/>
      <c r="G2" s="6"/>
      <c r="H2" s="6"/>
      <c r="I2" s="6"/>
      <c r="J2" s="6"/>
      <c r="K2" s="6"/>
    </row>
    <row r="3" spans="1:25" ht="19.2" customHeight="1" x14ac:dyDescent="0.3">
      <c r="A3" s="4"/>
      <c r="B3" s="5"/>
      <c r="D3" s="6"/>
      <c r="E3" s="6"/>
      <c r="F3" s="6"/>
      <c r="G3" s="6"/>
      <c r="H3" s="6"/>
      <c r="I3" s="6"/>
      <c r="J3" s="6"/>
      <c r="K3" s="6"/>
      <c r="L3" s="6"/>
      <c r="M3" s="6"/>
      <c r="N3" s="6">
        <f>N39-'Lisa 2 Teenuste eelarve 2024'!P7</f>
        <v>0</v>
      </c>
      <c r="O3" s="6">
        <f>O39-'Lisa 2 Teenuste eelarve 2024'!Q7</f>
        <v>0</v>
      </c>
      <c r="P3" s="6">
        <f>P39-'Lisa 2 Teenuste eelarve 2024'!R7</f>
        <v>0</v>
      </c>
      <c r="Q3" s="6"/>
      <c r="R3" s="7"/>
    </row>
    <row r="4" spans="1:25" x14ac:dyDescent="0.3">
      <c r="A4" s="8" t="s">
        <v>95</v>
      </c>
      <c r="B4" s="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5" s="10" customFormat="1" ht="27" x14ac:dyDescent="0.3">
      <c r="A5" s="43" t="s">
        <v>39</v>
      </c>
      <c r="B5" s="43" t="s">
        <v>81</v>
      </c>
      <c r="C5" s="43" t="s">
        <v>53</v>
      </c>
      <c r="D5" s="43" t="s">
        <v>38</v>
      </c>
      <c r="E5" s="43" t="s">
        <v>36</v>
      </c>
      <c r="F5" s="43" t="s">
        <v>37</v>
      </c>
      <c r="G5" s="43" t="s">
        <v>43</v>
      </c>
      <c r="H5" s="43" t="s">
        <v>44</v>
      </c>
      <c r="I5" s="43" t="s">
        <v>45</v>
      </c>
      <c r="J5" s="43" t="s">
        <v>46</v>
      </c>
      <c r="K5" s="43" t="s">
        <v>47</v>
      </c>
      <c r="L5" s="43" t="s">
        <v>48</v>
      </c>
      <c r="M5" s="43" t="s">
        <v>49</v>
      </c>
      <c r="N5" s="43" t="s">
        <v>50</v>
      </c>
      <c r="O5" s="43" t="s">
        <v>51</v>
      </c>
      <c r="P5" s="43" t="s">
        <v>52</v>
      </c>
      <c r="Q5" s="44" t="s">
        <v>82</v>
      </c>
      <c r="R5" s="44" t="s">
        <v>42</v>
      </c>
    </row>
    <row r="6" spans="1:25" x14ac:dyDescent="0.3">
      <c r="A6" s="11"/>
      <c r="B6" s="12"/>
      <c r="C6" s="13" t="s">
        <v>40</v>
      </c>
      <c r="D6" s="30">
        <f>SUM(D7:D35)</f>
        <v>55438229.403999999</v>
      </c>
      <c r="E6" s="30">
        <f t="shared" ref="E6:P6" si="0">SUM(E7:E35)</f>
        <v>3775424.5000000005</v>
      </c>
      <c r="F6" s="30">
        <f t="shared" si="0"/>
        <v>4243557.959999999</v>
      </c>
      <c r="G6" s="30">
        <f t="shared" si="0"/>
        <v>4817064.5500000007</v>
      </c>
      <c r="H6" s="30">
        <f t="shared" si="0"/>
        <v>4651699.6200000029</v>
      </c>
      <c r="I6" s="30">
        <f t="shared" si="0"/>
        <v>4836232.5099999988</v>
      </c>
      <c r="J6" s="30">
        <f t="shared" si="0"/>
        <v>4473594.74</v>
      </c>
      <c r="K6" s="30">
        <f t="shared" si="0"/>
        <v>3987461.7500000009</v>
      </c>
      <c r="L6" s="30">
        <f t="shared" si="0"/>
        <v>4574982.7899999982</v>
      </c>
      <c r="M6" s="30">
        <f>SUM(M7:M35)</f>
        <v>4839236.33</v>
      </c>
      <c r="N6" s="30">
        <f t="shared" si="0"/>
        <v>0</v>
      </c>
      <c r="O6" s="30">
        <f t="shared" si="0"/>
        <v>0</v>
      </c>
      <c r="P6" s="30">
        <f t="shared" si="0"/>
        <v>0</v>
      </c>
      <c r="Q6" s="30">
        <f>SUM(Q7:Q35)</f>
        <v>40199254.75</v>
      </c>
      <c r="R6" s="31">
        <f>Q6/D6</f>
        <v>0.72511794085363646</v>
      </c>
      <c r="T6" s="6"/>
      <c r="U6" s="6"/>
      <c r="V6" s="6"/>
      <c r="W6" s="6"/>
      <c r="X6" s="6"/>
      <c r="Y6" s="6"/>
    </row>
    <row r="7" spans="1:25" x14ac:dyDescent="0.3">
      <c r="A7" s="90" t="s">
        <v>112</v>
      </c>
      <c r="B7" s="14" t="s">
        <v>33</v>
      </c>
      <c r="C7" s="91" t="s">
        <v>113</v>
      </c>
      <c r="D7" s="30"/>
      <c r="E7" s="92"/>
      <c r="F7" s="92"/>
      <c r="G7" s="92"/>
      <c r="H7" s="92"/>
      <c r="I7" s="92"/>
      <c r="J7" s="92"/>
      <c r="K7" s="92"/>
      <c r="L7" s="93">
        <v>17859.580000000002</v>
      </c>
      <c r="M7" s="92"/>
      <c r="N7" s="30"/>
      <c r="O7" s="30"/>
      <c r="P7" s="30"/>
      <c r="Q7" s="32">
        <f>E7+F7+G7+H7+I7+J7+K7+L7+M7+N7+O7+P7</f>
        <v>17859.580000000002</v>
      </c>
      <c r="R7" s="31"/>
      <c r="T7" s="6"/>
      <c r="U7" s="6"/>
      <c r="V7" s="6"/>
      <c r="W7" s="6"/>
      <c r="X7" s="6"/>
      <c r="Y7" s="6"/>
    </row>
    <row r="8" spans="1:25" ht="27" x14ac:dyDescent="0.3">
      <c r="A8" s="35">
        <v>1554</v>
      </c>
      <c r="B8" s="14" t="s">
        <v>33</v>
      </c>
      <c r="C8" s="15" t="s">
        <v>55</v>
      </c>
      <c r="D8" s="40">
        <v>1165685</v>
      </c>
      <c r="E8" s="93">
        <v>0</v>
      </c>
      <c r="F8" s="93">
        <v>0</v>
      </c>
      <c r="G8" s="93">
        <v>23828.52</v>
      </c>
      <c r="H8" s="93">
        <v>322181.7</v>
      </c>
      <c r="I8" s="93">
        <v>0</v>
      </c>
      <c r="J8" s="93">
        <v>111645.37</v>
      </c>
      <c r="K8" s="93">
        <v>0</v>
      </c>
      <c r="L8" s="93">
        <v>18975.169999999998</v>
      </c>
      <c r="M8" s="93">
        <v>152589.59</v>
      </c>
      <c r="N8" s="16"/>
      <c r="O8" s="16"/>
      <c r="P8" s="16"/>
      <c r="Q8" s="32">
        <f t="shared" ref="Q8:Q35" si="1">E8+F8+G8+H8+I8+J8+K8+L8+M8+N8+O8+P8</f>
        <v>629220.35</v>
      </c>
      <c r="R8" s="31">
        <f t="shared" ref="R8:R35" si="2">Q8/D8</f>
        <v>0.53978591986685942</v>
      </c>
      <c r="T8" s="6"/>
    </row>
    <row r="9" spans="1:25" ht="27" x14ac:dyDescent="0.3">
      <c r="A9" s="35">
        <v>1555</v>
      </c>
      <c r="B9" s="14" t="s">
        <v>33</v>
      </c>
      <c r="C9" s="15" t="s">
        <v>56</v>
      </c>
      <c r="D9" s="40">
        <v>99999.999999999956</v>
      </c>
      <c r="E9" s="93">
        <v>0</v>
      </c>
      <c r="F9" s="93">
        <v>0</v>
      </c>
      <c r="G9" s="93">
        <v>0</v>
      </c>
      <c r="H9" s="93">
        <v>0</v>
      </c>
      <c r="I9" s="93">
        <v>45562.12</v>
      </c>
      <c r="J9" s="93">
        <v>0</v>
      </c>
      <c r="K9" s="93">
        <v>48463.28</v>
      </c>
      <c r="L9" s="93">
        <v>0</v>
      </c>
      <c r="M9" s="93">
        <v>0</v>
      </c>
      <c r="N9" s="16"/>
      <c r="O9" s="16"/>
      <c r="P9" s="16"/>
      <c r="Q9" s="32">
        <f t="shared" si="1"/>
        <v>94025.4</v>
      </c>
      <c r="R9" s="31">
        <f t="shared" si="2"/>
        <v>0.94025400000000037</v>
      </c>
      <c r="T9" s="6"/>
    </row>
    <row r="10" spans="1:25" x14ac:dyDescent="0.3">
      <c r="A10" s="35">
        <v>1551</v>
      </c>
      <c r="B10" s="14" t="s">
        <v>33</v>
      </c>
      <c r="C10" s="15" t="s">
        <v>83</v>
      </c>
      <c r="D10" s="40">
        <v>3716364.9999999981</v>
      </c>
      <c r="E10" s="93">
        <v>232513.03</v>
      </c>
      <c r="F10" s="93">
        <v>555895.43999999994</v>
      </c>
      <c r="G10" s="93">
        <v>490381.66</v>
      </c>
      <c r="H10" s="93">
        <v>130496.29</v>
      </c>
      <c r="I10" s="93">
        <v>225256.6</v>
      </c>
      <c r="J10" s="93">
        <v>85676.21</v>
      </c>
      <c r="K10" s="93">
        <v>103046.03</v>
      </c>
      <c r="L10" s="93">
        <v>239645.2</v>
      </c>
      <c r="M10" s="93">
        <v>310284.86</v>
      </c>
      <c r="N10" s="16"/>
      <c r="O10" s="16"/>
      <c r="P10" s="16"/>
      <c r="Q10" s="32">
        <f t="shared" si="1"/>
        <v>2373195.3199999998</v>
      </c>
      <c r="R10" s="31">
        <f t="shared" si="2"/>
        <v>0.63857971969922245</v>
      </c>
      <c r="T10" s="6"/>
    </row>
    <row r="11" spans="1:25" x14ac:dyDescent="0.3">
      <c r="A11" s="35">
        <v>1560</v>
      </c>
      <c r="B11" s="14" t="s">
        <v>33</v>
      </c>
      <c r="C11" s="15" t="s">
        <v>84</v>
      </c>
      <c r="D11" s="40"/>
      <c r="E11" s="93">
        <v>7044.89</v>
      </c>
      <c r="F11" s="92"/>
      <c r="G11" s="92"/>
      <c r="H11" s="93">
        <v>28548</v>
      </c>
      <c r="I11" s="93">
        <v>6152.46</v>
      </c>
      <c r="J11" s="92"/>
      <c r="K11" s="92"/>
      <c r="L11" s="92"/>
      <c r="M11" s="93">
        <v>9811</v>
      </c>
      <c r="N11" s="16"/>
      <c r="O11" s="16"/>
      <c r="P11" s="16"/>
      <c r="Q11" s="32">
        <f t="shared" si="1"/>
        <v>51556.35</v>
      </c>
      <c r="R11" s="31"/>
      <c r="T11" s="6"/>
    </row>
    <row r="12" spans="1:25" x14ac:dyDescent="0.3">
      <c r="A12" s="35">
        <v>4138</v>
      </c>
      <c r="B12" s="14" t="s">
        <v>34</v>
      </c>
      <c r="C12" s="15" t="s">
        <v>101</v>
      </c>
      <c r="D12" s="40">
        <v>10000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16"/>
      <c r="O12" s="16"/>
      <c r="P12" s="16"/>
      <c r="Q12" s="32">
        <f t="shared" si="1"/>
        <v>0</v>
      </c>
      <c r="R12" s="31">
        <f t="shared" si="2"/>
        <v>0</v>
      </c>
      <c r="T12" s="6"/>
    </row>
    <row r="13" spans="1:25" x14ac:dyDescent="0.3">
      <c r="A13" s="35">
        <v>4521</v>
      </c>
      <c r="B13" s="14" t="s">
        <v>34</v>
      </c>
      <c r="C13" s="15" t="s">
        <v>118</v>
      </c>
      <c r="D13" s="40"/>
      <c r="E13" s="93">
        <v>0</v>
      </c>
      <c r="F13" s="93">
        <v>12680.91</v>
      </c>
      <c r="G13" s="93">
        <v>5406.62</v>
      </c>
      <c r="H13" s="93">
        <v>42472.480000000003</v>
      </c>
      <c r="I13" s="93">
        <v>28615.78</v>
      </c>
      <c r="J13" s="93">
        <v>23369.1</v>
      </c>
      <c r="K13" s="93">
        <v>0</v>
      </c>
      <c r="L13" s="93">
        <v>68513.98</v>
      </c>
      <c r="M13" s="93">
        <v>24526.41</v>
      </c>
      <c r="N13" s="16"/>
      <c r="O13" s="16"/>
      <c r="P13" s="16"/>
      <c r="Q13" s="32">
        <f t="shared" si="1"/>
        <v>205585.28</v>
      </c>
      <c r="R13" s="31"/>
      <c r="T13" s="6"/>
    </row>
    <row r="14" spans="1:25" x14ac:dyDescent="0.3">
      <c r="A14" s="35">
        <v>5002</v>
      </c>
      <c r="B14" s="14" t="s">
        <v>34</v>
      </c>
      <c r="C14" s="15" t="s">
        <v>85</v>
      </c>
      <c r="D14" s="40">
        <v>16317823.999999991</v>
      </c>
      <c r="E14" s="93">
        <v>1296434.3899999999</v>
      </c>
      <c r="F14" s="93">
        <v>1295477.5900000001</v>
      </c>
      <c r="G14" s="93">
        <v>1413896.28</v>
      </c>
      <c r="H14" s="93">
        <v>1502074.25</v>
      </c>
      <c r="I14" s="93">
        <v>1470018.0699999989</v>
      </c>
      <c r="J14" s="93">
        <v>1500518.43</v>
      </c>
      <c r="K14" s="93">
        <v>1458834.560000001</v>
      </c>
      <c r="L14" s="93">
        <v>1620250.879999999</v>
      </c>
      <c r="M14" s="93">
        <v>1409115</v>
      </c>
      <c r="N14" s="16"/>
      <c r="O14" s="16"/>
      <c r="P14" s="16"/>
      <c r="Q14" s="32">
        <f t="shared" si="1"/>
        <v>12966619.449999997</v>
      </c>
      <c r="R14" s="31">
        <f t="shared" si="2"/>
        <v>0.79462920117290181</v>
      </c>
      <c r="T14" s="6"/>
    </row>
    <row r="15" spans="1:25" x14ac:dyDescent="0.3">
      <c r="A15" s="35">
        <v>5003</v>
      </c>
      <c r="B15" s="14" t="s">
        <v>34</v>
      </c>
      <c r="C15" s="15" t="s">
        <v>86</v>
      </c>
      <c r="D15" s="40">
        <v>7506030.9999999814</v>
      </c>
      <c r="E15" s="93">
        <v>545181.93000000005</v>
      </c>
      <c r="F15" s="93">
        <v>571598.94999999995</v>
      </c>
      <c r="G15" s="93">
        <v>577327.75</v>
      </c>
      <c r="H15" s="93">
        <v>600261.2300000001</v>
      </c>
      <c r="I15" s="93">
        <v>622835.5299999998</v>
      </c>
      <c r="J15" s="93">
        <v>624470.81000000041</v>
      </c>
      <c r="K15" s="93">
        <v>594826.86999999988</v>
      </c>
      <c r="L15" s="93">
        <v>600242.57000000007</v>
      </c>
      <c r="M15" s="93">
        <v>596405.20000000007</v>
      </c>
      <c r="N15" s="16"/>
      <c r="O15" s="16"/>
      <c r="P15" s="16"/>
      <c r="Q15" s="32">
        <f t="shared" si="1"/>
        <v>5333150.8400000008</v>
      </c>
      <c r="R15" s="31">
        <f t="shared" si="2"/>
        <v>0.71051542952593905</v>
      </c>
      <c r="T15" s="6"/>
    </row>
    <row r="16" spans="1:25" ht="27" x14ac:dyDescent="0.3">
      <c r="A16" s="35">
        <v>5005</v>
      </c>
      <c r="B16" s="14" t="s">
        <v>34</v>
      </c>
      <c r="C16" s="15" t="s">
        <v>87</v>
      </c>
      <c r="D16" s="40">
        <v>400795.99999999983</v>
      </c>
      <c r="E16" s="93">
        <v>23617</v>
      </c>
      <c r="F16" s="93">
        <v>28410</v>
      </c>
      <c r="G16" s="93">
        <v>27337.5</v>
      </c>
      <c r="H16" s="93">
        <v>32151</v>
      </c>
      <c r="I16" s="93">
        <v>46828</v>
      </c>
      <c r="J16" s="93">
        <v>81886</v>
      </c>
      <c r="K16" s="93">
        <v>41840</v>
      </c>
      <c r="L16" s="93">
        <v>39656.339999999997</v>
      </c>
      <c r="M16" s="93">
        <v>77447.600000000006</v>
      </c>
      <c r="N16" s="16"/>
      <c r="O16" s="16"/>
      <c r="P16" s="16"/>
      <c r="Q16" s="32">
        <f t="shared" si="1"/>
        <v>399173.43999999994</v>
      </c>
      <c r="R16" s="31">
        <f t="shared" si="2"/>
        <v>0.99595165620415405</v>
      </c>
      <c r="T16" s="6"/>
    </row>
    <row r="17" spans="1:20" x14ac:dyDescent="0.3">
      <c r="A17" s="35">
        <v>5008</v>
      </c>
      <c r="B17" s="14" t="s">
        <v>34</v>
      </c>
      <c r="C17" s="15" t="s">
        <v>88</v>
      </c>
      <c r="D17" s="40">
        <v>895182</v>
      </c>
      <c r="E17" s="93">
        <v>3623</v>
      </c>
      <c r="F17" s="93">
        <v>5335</v>
      </c>
      <c r="G17" s="93">
        <v>2243</v>
      </c>
      <c r="H17" s="93">
        <v>31953</v>
      </c>
      <c r="I17" s="93">
        <v>181730</v>
      </c>
      <c r="J17" s="93">
        <v>14115</v>
      </c>
      <c r="K17" s="93">
        <v>8291.7999999999993</v>
      </c>
      <c r="L17" s="93">
        <v>20993.24</v>
      </c>
      <c r="M17" s="93">
        <v>18981</v>
      </c>
      <c r="N17" s="16"/>
      <c r="O17" s="16"/>
      <c r="P17" s="16"/>
      <c r="Q17" s="32">
        <f t="shared" si="1"/>
        <v>287265.03999999998</v>
      </c>
      <c r="R17" s="31">
        <f t="shared" si="2"/>
        <v>0.32090126923910445</v>
      </c>
      <c r="T17" s="6"/>
    </row>
    <row r="18" spans="1:20" x14ac:dyDescent="0.3">
      <c r="A18" s="35">
        <v>5050</v>
      </c>
      <c r="B18" s="14" t="s">
        <v>34</v>
      </c>
      <c r="C18" s="15" t="s">
        <v>62</v>
      </c>
      <c r="D18" s="40">
        <v>53299.99999999992</v>
      </c>
      <c r="E18" s="93">
        <v>5775.880000000001</v>
      </c>
      <c r="F18" s="93">
        <v>2620.92</v>
      </c>
      <c r="G18" s="93">
        <v>3461.9299999999989</v>
      </c>
      <c r="H18" s="93">
        <v>1724.26</v>
      </c>
      <c r="I18" s="93">
        <v>756.34</v>
      </c>
      <c r="J18" s="93">
        <v>4050.91</v>
      </c>
      <c r="K18" s="93">
        <v>401.84</v>
      </c>
      <c r="L18" s="93">
        <v>1868.74</v>
      </c>
      <c r="M18" s="93">
        <v>2734.15</v>
      </c>
      <c r="N18" s="16"/>
      <c r="O18" s="16"/>
      <c r="P18" s="16"/>
      <c r="Q18" s="32">
        <f t="shared" si="1"/>
        <v>23394.97</v>
      </c>
      <c r="R18" s="31">
        <f t="shared" si="2"/>
        <v>0.43893001876172677</v>
      </c>
      <c r="T18" s="6"/>
    </row>
    <row r="19" spans="1:20" x14ac:dyDescent="0.3">
      <c r="A19" s="35">
        <v>5060</v>
      </c>
      <c r="B19" s="14" t="s">
        <v>34</v>
      </c>
      <c r="C19" s="15" t="s">
        <v>89</v>
      </c>
      <c r="D19" s="40">
        <v>8267924.4040000178</v>
      </c>
      <c r="E19" s="93">
        <v>636044.85000000091</v>
      </c>
      <c r="F19" s="93">
        <v>646185.12000000023</v>
      </c>
      <c r="G19" s="93">
        <v>687511.64000000048</v>
      </c>
      <c r="H19" s="93">
        <v>725112.85000000102</v>
      </c>
      <c r="I19" s="93">
        <v>726365.92000000027</v>
      </c>
      <c r="J19" s="93">
        <v>750164.10000000021</v>
      </c>
      <c r="K19" s="93">
        <v>710943.23000000056</v>
      </c>
      <c r="L19" s="93">
        <v>767438.39000000013</v>
      </c>
      <c r="M19" s="93">
        <v>707188.14000000025</v>
      </c>
      <c r="N19" s="16"/>
      <c r="O19" s="16"/>
      <c r="P19" s="16"/>
      <c r="Q19" s="32">
        <f t="shared" si="1"/>
        <v>6356954.2400000039</v>
      </c>
      <c r="R19" s="31">
        <f t="shared" si="2"/>
        <v>0.76886941986606849</v>
      </c>
      <c r="T19" s="6"/>
    </row>
    <row r="20" spans="1:20" x14ac:dyDescent="0.3">
      <c r="A20" s="35">
        <v>5500</v>
      </c>
      <c r="B20" s="14" t="s">
        <v>34</v>
      </c>
      <c r="C20" s="15" t="s">
        <v>64</v>
      </c>
      <c r="D20" s="40">
        <v>1245339.9999999951</v>
      </c>
      <c r="E20" s="93">
        <v>92293.649999999965</v>
      </c>
      <c r="F20" s="93">
        <v>92751.979999999923</v>
      </c>
      <c r="G20" s="93">
        <v>93859.660000000062</v>
      </c>
      <c r="H20" s="93">
        <v>98481.190000000017</v>
      </c>
      <c r="I20" s="93">
        <v>84643.129999999917</v>
      </c>
      <c r="J20" s="93">
        <v>83508.490000000005</v>
      </c>
      <c r="K20" s="93">
        <v>51727.870000000017</v>
      </c>
      <c r="L20" s="93">
        <v>58864.959999999977</v>
      </c>
      <c r="M20" s="93">
        <v>94137.139999999912</v>
      </c>
      <c r="N20" s="16"/>
      <c r="O20" s="16"/>
      <c r="P20" s="16"/>
      <c r="Q20" s="32">
        <f t="shared" si="1"/>
        <v>750268.06999999972</v>
      </c>
      <c r="R20" s="31">
        <f t="shared" si="2"/>
        <v>0.60246042847736569</v>
      </c>
      <c r="T20" s="6"/>
    </row>
    <row r="21" spans="1:20" x14ac:dyDescent="0.3">
      <c r="A21" s="35">
        <v>5503</v>
      </c>
      <c r="B21" s="14" t="s">
        <v>34</v>
      </c>
      <c r="C21" s="15" t="s">
        <v>65</v>
      </c>
      <c r="D21" s="40">
        <v>183381.99999999991</v>
      </c>
      <c r="E21" s="93">
        <v>10703.86</v>
      </c>
      <c r="F21" s="93">
        <v>5125.75</v>
      </c>
      <c r="G21" s="93">
        <v>2389.5700000000002</v>
      </c>
      <c r="H21" s="93">
        <v>6660.77</v>
      </c>
      <c r="I21" s="93">
        <v>23240.63</v>
      </c>
      <c r="J21" s="93">
        <v>20915.98</v>
      </c>
      <c r="K21" s="93">
        <v>33919.21</v>
      </c>
      <c r="L21" s="93">
        <v>20719.62</v>
      </c>
      <c r="M21" s="93">
        <v>25788.04</v>
      </c>
      <c r="N21" s="16"/>
      <c r="O21" s="16"/>
      <c r="P21" s="16"/>
      <c r="Q21" s="32">
        <f t="shared" si="1"/>
        <v>149463.43</v>
      </c>
      <c r="R21" s="31">
        <f t="shared" si="2"/>
        <v>0.81503871699512531</v>
      </c>
      <c r="T21" s="6"/>
    </row>
    <row r="22" spans="1:20" x14ac:dyDescent="0.3">
      <c r="A22" s="35">
        <v>5504</v>
      </c>
      <c r="B22" s="14" t="s">
        <v>34</v>
      </c>
      <c r="C22" s="15" t="s">
        <v>90</v>
      </c>
      <c r="D22" s="40">
        <v>125085.9999999999</v>
      </c>
      <c r="E22" s="93">
        <v>9113.3799999999992</v>
      </c>
      <c r="F22" s="93">
        <v>9148.869999999999</v>
      </c>
      <c r="G22" s="93">
        <v>15010.31</v>
      </c>
      <c r="H22" s="93">
        <v>9104.8900000000031</v>
      </c>
      <c r="I22" s="93">
        <v>8364.36</v>
      </c>
      <c r="J22" s="93">
        <v>10564.6</v>
      </c>
      <c r="K22" s="93">
        <v>7745.4199999999983</v>
      </c>
      <c r="L22" s="93">
        <v>35</v>
      </c>
      <c r="M22" s="93">
        <v>15331.16</v>
      </c>
      <c r="N22" s="16"/>
      <c r="O22" s="16"/>
      <c r="P22" s="16"/>
      <c r="Q22" s="32">
        <f t="shared" si="1"/>
        <v>84417.989999999991</v>
      </c>
      <c r="R22" s="31">
        <f t="shared" si="2"/>
        <v>0.67487960283325121</v>
      </c>
      <c r="T22" s="6"/>
    </row>
    <row r="23" spans="1:20" x14ac:dyDescent="0.3">
      <c r="A23" s="35">
        <v>5511</v>
      </c>
      <c r="B23" s="14" t="s">
        <v>34</v>
      </c>
      <c r="C23" s="15" t="s">
        <v>67</v>
      </c>
      <c r="D23" s="40">
        <v>3331908.0000000112</v>
      </c>
      <c r="E23" s="93">
        <v>350238.14</v>
      </c>
      <c r="F23" s="93">
        <v>310558.14999999991</v>
      </c>
      <c r="G23" s="93">
        <v>314761.31999999977</v>
      </c>
      <c r="H23" s="93">
        <v>260413.53000000009</v>
      </c>
      <c r="I23" s="93">
        <v>234153.26999999979</v>
      </c>
      <c r="J23" s="93">
        <v>268935.23999999982</v>
      </c>
      <c r="K23" s="93">
        <v>207459.01</v>
      </c>
      <c r="L23" s="93">
        <v>251715.62999999989</v>
      </c>
      <c r="M23" s="93">
        <v>287054.40000000037</v>
      </c>
      <c r="N23" s="16"/>
      <c r="O23" s="16"/>
      <c r="P23" s="16"/>
      <c r="Q23" s="32">
        <f t="shared" si="1"/>
        <v>2485288.6899999995</v>
      </c>
      <c r="R23" s="31">
        <f t="shared" si="2"/>
        <v>0.74590555621583521</v>
      </c>
      <c r="T23" s="6"/>
    </row>
    <row r="24" spans="1:20" x14ac:dyDescent="0.3">
      <c r="A24" s="35">
        <v>5513</v>
      </c>
      <c r="B24" s="14" t="s">
        <v>34</v>
      </c>
      <c r="C24" s="15" t="s">
        <v>91</v>
      </c>
      <c r="D24" s="40">
        <v>3616550.0000000061</v>
      </c>
      <c r="E24" s="93">
        <v>223313.54999999981</v>
      </c>
      <c r="F24" s="93">
        <v>286020.82999999978</v>
      </c>
      <c r="G24" s="93">
        <v>322394.42</v>
      </c>
      <c r="H24" s="93">
        <v>411351.74999999983</v>
      </c>
      <c r="I24" s="93">
        <v>403684.13000000018</v>
      </c>
      <c r="J24" s="93">
        <v>286845.33</v>
      </c>
      <c r="K24" s="93">
        <v>173511.12</v>
      </c>
      <c r="L24" s="93">
        <v>192787.88999999981</v>
      </c>
      <c r="M24" s="93">
        <v>245977.18</v>
      </c>
      <c r="N24" s="16"/>
      <c r="O24" s="16"/>
      <c r="P24" s="16"/>
      <c r="Q24" s="32">
        <f t="shared" si="1"/>
        <v>2545886.1999999993</v>
      </c>
      <c r="R24" s="31">
        <f t="shared" si="2"/>
        <v>0.70395437640845415</v>
      </c>
      <c r="T24" s="6"/>
    </row>
    <row r="25" spans="1:20" x14ac:dyDescent="0.3">
      <c r="A25" s="35">
        <v>5514</v>
      </c>
      <c r="B25" s="14" t="s">
        <v>34</v>
      </c>
      <c r="C25" s="15" t="s">
        <v>69</v>
      </c>
      <c r="D25" s="40">
        <v>944999.99999999965</v>
      </c>
      <c r="E25" s="93">
        <v>19181.23</v>
      </c>
      <c r="F25" s="93">
        <v>40120.5</v>
      </c>
      <c r="G25" s="93">
        <v>63229.400000000009</v>
      </c>
      <c r="H25" s="93">
        <v>62703.44000000001</v>
      </c>
      <c r="I25" s="93">
        <v>146010.95000000001</v>
      </c>
      <c r="J25" s="93">
        <v>36403.170000000013</v>
      </c>
      <c r="K25" s="93">
        <v>84011.739999999976</v>
      </c>
      <c r="L25" s="93">
        <v>221508.11999999991</v>
      </c>
      <c r="M25" s="93">
        <v>76052.64999999998</v>
      </c>
      <c r="N25" s="16"/>
      <c r="O25" s="16"/>
      <c r="P25" s="16"/>
      <c r="Q25" s="32">
        <f t="shared" si="1"/>
        <v>749221.2</v>
      </c>
      <c r="R25" s="31">
        <f t="shared" si="2"/>
        <v>0.7928266666666669</v>
      </c>
      <c r="T25" s="6"/>
    </row>
    <row r="26" spans="1:20" ht="27" x14ac:dyDescent="0.3">
      <c r="A26" s="35">
        <v>5515</v>
      </c>
      <c r="B26" s="14" t="s">
        <v>34</v>
      </c>
      <c r="C26" s="15" t="s">
        <v>70</v>
      </c>
      <c r="D26" s="40">
        <v>840536.99999999732</v>
      </c>
      <c r="E26" s="93">
        <v>43603.040000000001</v>
      </c>
      <c r="F26" s="93">
        <v>42763.34</v>
      </c>
      <c r="G26" s="93">
        <v>176195.7</v>
      </c>
      <c r="H26" s="93">
        <v>33039.360000000008</v>
      </c>
      <c r="I26" s="93">
        <v>46938.660000000033</v>
      </c>
      <c r="J26" s="93">
        <v>70889.900000000009</v>
      </c>
      <c r="K26" s="93">
        <v>64519.279999999992</v>
      </c>
      <c r="L26" s="93">
        <v>35252.300000000003</v>
      </c>
      <c r="M26" s="93">
        <v>63234.720000000023</v>
      </c>
      <c r="N26" s="16"/>
      <c r="O26" s="16"/>
      <c r="P26" s="16"/>
      <c r="Q26" s="32">
        <f t="shared" si="1"/>
        <v>576436.30000000005</v>
      </c>
      <c r="R26" s="31">
        <f t="shared" si="2"/>
        <v>0.68579527135628993</v>
      </c>
      <c r="T26" s="6"/>
    </row>
    <row r="27" spans="1:20" x14ac:dyDescent="0.3">
      <c r="A27" s="35">
        <v>5521</v>
      </c>
      <c r="B27" s="14" t="s">
        <v>34</v>
      </c>
      <c r="C27" s="15" t="s">
        <v>71</v>
      </c>
      <c r="D27" s="40">
        <v>2685920</v>
      </c>
      <c r="E27" s="93">
        <v>122950.4999999999</v>
      </c>
      <c r="F27" s="93">
        <v>122190.28999999991</v>
      </c>
      <c r="G27" s="93">
        <v>399330.44000000029</v>
      </c>
      <c r="H27" s="93">
        <v>149594.32999999999</v>
      </c>
      <c r="I27" s="93">
        <v>178134.11000000019</v>
      </c>
      <c r="J27" s="93">
        <v>148075.12000000011</v>
      </c>
      <c r="K27" s="93">
        <v>160682.66000000009</v>
      </c>
      <c r="L27" s="93">
        <v>165891.26</v>
      </c>
      <c r="M27" s="93">
        <v>337839.67999999988</v>
      </c>
      <c r="N27" s="16"/>
      <c r="O27" s="16"/>
      <c r="P27" s="16"/>
      <c r="Q27" s="32">
        <f t="shared" si="1"/>
        <v>1784688.3900000006</v>
      </c>
      <c r="R27" s="31">
        <f t="shared" si="2"/>
        <v>0.66446073970929909</v>
      </c>
      <c r="T27" s="6"/>
    </row>
    <row r="28" spans="1:20" x14ac:dyDescent="0.3">
      <c r="A28" s="35">
        <v>5522</v>
      </c>
      <c r="B28" s="14" t="s">
        <v>34</v>
      </c>
      <c r="C28" s="15" t="s">
        <v>72</v>
      </c>
      <c r="D28" s="40">
        <v>169120</v>
      </c>
      <c r="E28" s="93">
        <v>11378.38</v>
      </c>
      <c r="F28" s="93">
        <v>7757.8099999999986</v>
      </c>
      <c r="G28" s="93">
        <v>9659.32</v>
      </c>
      <c r="H28" s="93">
        <v>7955.2000000000007</v>
      </c>
      <c r="I28" s="93">
        <v>31272.999999999989</v>
      </c>
      <c r="J28" s="93">
        <v>10381.82</v>
      </c>
      <c r="K28" s="93">
        <v>6428.78</v>
      </c>
      <c r="L28" s="93">
        <v>17398.71</v>
      </c>
      <c r="M28" s="93">
        <v>22058.59</v>
      </c>
      <c r="N28" s="16"/>
      <c r="O28" s="16"/>
      <c r="P28" s="16"/>
      <c r="Q28" s="32">
        <f t="shared" si="1"/>
        <v>124291.60999999999</v>
      </c>
      <c r="R28" s="31">
        <f t="shared" si="2"/>
        <v>0.73493146877956472</v>
      </c>
      <c r="T28" s="6"/>
    </row>
    <row r="29" spans="1:20" x14ac:dyDescent="0.3">
      <c r="A29" s="35">
        <v>5524</v>
      </c>
      <c r="B29" s="14" t="s">
        <v>34</v>
      </c>
      <c r="C29" s="15" t="s">
        <v>73</v>
      </c>
      <c r="D29" s="40">
        <v>2008430.0000000061</v>
      </c>
      <c r="E29" s="93">
        <v>63596.079999999987</v>
      </c>
      <c r="F29" s="93">
        <v>70358.739999999962</v>
      </c>
      <c r="G29" s="93">
        <v>82567.039999999979</v>
      </c>
      <c r="H29" s="93">
        <v>105748.0200000003</v>
      </c>
      <c r="I29" s="93">
        <v>203417.25000000009</v>
      </c>
      <c r="J29" s="93">
        <v>122757.75999999999</v>
      </c>
      <c r="K29" s="93">
        <v>162710.44000000009</v>
      </c>
      <c r="L29" s="93">
        <v>157492.67000000001</v>
      </c>
      <c r="M29" s="93">
        <v>187365.41</v>
      </c>
      <c r="N29" s="16"/>
      <c r="O29" s="16"/>
      <c r="P29" s="16"/>
      <c r="Q29" s="32">
        <f t="shared" si="1"/>
        <v>1156013.4100000004</v>
      </c>
      <c r="R29" s="31">
        <f t="shared" si="2"/>
        <v>0.5755806326334485</v>
      </c>
      <c r="T29" s="6"/>
    </row>
    <row r="30" spans="1:20" ht="27" x14ac:dyDescent="0.3">
      <c r="A30" s="35">
        <v>5525</v>
      </c>
      <c r="B30" s="14" t="s">
        <v>34</v>
      </c>
      <c r="C30" s="15" t="s">
        <v>74</v>
      </c>
      <c r="D30" s="40">
        <v>190000</v>
      </c>
      <c r="E30" s="93">
        <v>19769.87</v>
      </c>
      <c r="F30" s="93">
        <v>12381.61</v>
      </c>
      <c r="G30" s="93">
        <v>2154.88</v>
      </c>
      <c r="H30" s="93">
        <v>1529.88</v>
      </c>
      <c r="I30" s="93">
        <v>4478.6400000000003</v>
      </c>
      <c r="J30" s="93">
        <v>92691.62000000001</v>
      </c>
      <c r="K30" s="93">
        <v>3566.12</v>
      </c>
      <c r="L30" s="93">
        <v>496.52</v>
      </c>
      <c r="M30" s="93">
        <v>0</v>
      </c>
      <c r="N30" s="16"/>
      <c r="O30" s="16"/>
      <c r="P30" s="16"/>
      <c r="Q30" s="32">
        <f t="shared" si="1"/>
        <v>137069.13999999998</v>
      </c>
      <c r="R30" s="31">
        <f t="shared" si="2"/>
        <v>0.72141652631578934</v>
      </c>
      <c r="T30" s="6"/>
    </row>
    <row r="31" spans="1:20" x14ac:dyDescent="0.3">
      <c r="A31" s="35">
        <v>5531</v>
      </c>
      <c r="B31" s="14" t="s">
        <v>34</v>
      </c>
      <c r="C31" s="15" t="s">
        <v>75</v>
      </c>
      <c r="D31" s="40">
        <v>96000</v>
      </c>
      <c r="E31" s="93">
        <v>434</v>
      </c>
      <c r="F31" s="93">
        <v>860.4</v>
      </c>
      <c r="G31" s="93">
        <v>465.95</v>
      </c>
      <c r="H31" s="93">
        <v>767.86999999999989</v>
      </c>
      <c r="I31" s="93">
        <v>2037.15</v>
      </c>
      <c r="J31" s="93">
        <v>1213.18</v>
      </c>
      <c r="K31" s="93">
        <v>25.77</v>
      </c>
      <c r="L31" s="93">
        <v>6657.5099999999993</v>
      </c>
      <c r="M31" s="93">
        <v>2240.89</v>
      </c>
      <c r="N31" s="16"/>
      <c r="O31" s="16"/>
      <c r="P31" s="16"/>
      <c r="Q31" s="32">
        <f t="shared" si="1"/>
        <v>14702.720000000001</v>
      </c>
      <c r="R31" s="31">
        <f t="shared" si="2"/>
        <v>0.15315333333333334</v>
      </c>
      <c r="T31" s="6"/>
    </row>
    <row r="32" spans="1:20" x14ac:dyDescent="0.3">
      <c r="A32" s="35">
        <v>5532</v>
      </c>
      <c r="B32" s="14" t="s">
        <v>34</v>
      </c>
      <c r="C32" s="15" t="s">
        <v>92</v>
      </c>
      <c r="D32" s="40">
        <v>454728.00000000029</v>
      </c>
      <c r="E32" s="93">
        <v>7133.170000000001</v>
      </c>
      <c r="F32" s="93">
        <v>68994.12</v>
      </c>
      <c r="G32" s="93">
        <v>35111.730000000003</v>
      </c>
      <c r="H32" s="93">
        <v>13096.05</v>
      </c>
      <c r="I32" s="93">
        <v>53797.23</v>
      </c>
      <c r="J32" s="93">
        <v>50073.35</v>
      </c>
      <c r="K32" s="93">
        <v>14480.16</v>
      </c>
      <c r="L32" s="93">
        <v>1903.73</v>
      </c>
      <c r="M32" s="93">
        <v>105785.22</v>
      </c>
      <c r="N32" s="16"/>
      <c r="O32" s="16"/>
      <c r="P32" s="16"/>
      <c r="Q32" s="32">
        <f t="shared" si="1"/>
        <v>350374.76</v>
      </c>
      <c r="R32" s="31">
        <f t="shared" si="2"/>
        <v>0.77051503316268144</v>
      </c>
      <c r="T32" s="6"/>
    </row>
    <row r="33" spans="1:29" x14ac:dyDescent="0.3">
      <c r="A33" s="35">
        <v>5539</v>
      </c>
      <c r="B33" s="14" t="s">
        <v>34</v>
      </c>
      <c r="C33" s="15" t="s">
        <v>77</v>
      </c>
      <c r="D33" s="40">
        <v>36329.999999999971</v>
      </c>
      <c r="E33" s="93">
        <v>674.71</v>
      </c>
      <c r="F33" s="93">
        <v>1114.1600000000001</v>
      </c>
      <c r="G33" s="93">
        <v>484.1</v>
      </c>
      <c r="H33" s="93">
        <v>673.95</v>
      </c>
      <c r="I33" s="93">
        <v>635</v>
      </c>
      <c r="J33" s="93">
        <v>1541.8</v>
      </c>
      <c r="K33" s="93">
        <v>1282.46</v>
      </c>
      <c r="L33" s="93">
        <v>424.85000000000008</v>
      </c>
      <c r="M33" s="93">
        <v>911.9</v>
      </c>
      <c r="N33" s="16"/>
      <c r="O33" s="16"/>
      <c r="P33" s="16"/>
      <c r="Q33" s="32">
        <f t="shared" si="1"/>
        <v>7742.93</v>
      </c>
      <c r="R33" s="31">
        <f t="shared" si="2"/>
        <v>0.213127718139279</v>
      </c>
      <c r="T33" s="6"/>
    </row>
    <row r="34" spans="1:29" x14ac:dyDescent="0.3">
      <c r="A34" s="35">
        <v>5540</v>
      </c>
      <c r="B34" s="14" t="s">
        <v>34</v>
      </c>
      <c r="C34" s="15" t="s">
        <v>78</v>
      </c>
      <c r="D34" s="40">
        <v>1005521.000000003</v>
      </c>
      <c r="E34" s="93">
        <v>47753.059999999983</v>
      </c>
      <c r="F34" s="93">
        <v>54604.349999999969</v>
      </c>
      <c r="G34" s="93">
        <v>67006.590000000026</v>
      </c>
      <c r="H34" s="93">
        <v>53746.450000000063</v>
      </c>
      <c r="I34" s="93">
        <v>60465.410000000033</v>
      </c>
      <c r="J34" s="93">
        <v>69115</v>
      </c>
      <c r="K34" s="93">
        <v>48000.6</v>
      </c>
      <c r="L34" s="93">
        <v>47933.04</v>
      </c>
      <c r="M34" s="93">
        <v>64908.349999999962</v>
      </c>
      <c r="N34" s="16"/>
      <c r="O34" s="16"/>
      <c r="P34" s="16"/>
      <c r="Q34" s="32">
        <f t="shared" si="1"/>
        <v>513532.85000000003</v>
      </c>
      <c r="R34" s="31">
        <f t="shared" si="2"/>
        <v>0.51071320240949569</v>
      </c>
      <c r="T34" s="6"/>
    </row>
    <row r="35" spans="1:29" x14ac:dyDescent="0.3">
      <c r="A35" s="35">
        <v>6010</v>
      </c>
      <c r="B35" s="14" t="s">
        <v>34</v>
      </c>
      <c r="C35" s="15" t="s">
        <v>93</v>
      </c>
      <c r="D35" s="40">
        <v>71270.000000000247</v>
      </c>
      <c r="E35" s="93">
        <v>3052.91</v>
      </c>
      <c r="F35" s="93">
        <v>603.13</v>
      </c>
      <c r="G35" s="93">
        <v>1049.22</v>
      </c>
      <c r="H35" s="93">
        <v>19857.88</v>
      </c>
      <c r="I35" s="93">
        <v>838.7700000000001</v>
      </c>
      <c r="J35" s="93">
        <v>3786.45</v>
      </c>
      <c r="K35" s="93">
        <v>743.49999999999989</v>
      </c>
      <c r="L35" s="93">
        <v>456.8900000000001</v>
      </c>
      <c r="M35" s="93">
        <v>1468.05</v>
      </c>
      <c r="N35" s="16"/>
      <c r="O35" s="16"/>
      <c r="P35" s="16"/>
      <c r="Q35" s="32">
        <f t="shared" si="1"/>
        <v>31856.799999999999</v>
      </c>
      <c r="R35" s="31">
        <f t="shared" si="2"/>
        <v>0.44698751227725392</v>
      </c>
      <c r="T35" s="6"/>
    </row>
    <row r="36" spans="1:29" x14ac:dyDescent="0.3">
      <c r="A36" s="37"/>
      <c r="B36" s="18"/>
      <c r="C36" s="19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T36" s="6"/>
    </row>
    <row r="37" spans="1:29" x14ac:dyDescent="0.3">
      <c r="A37" s="8" t="s">
        <v>97</v>
      </c>
      <c r="B37" s="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29" s="10" customFormat="1" ht="27" x14ac:dyDescent="0.3">
      <c r="A38" s="43" t="s">
        <v>39</v>
      </c>
      <c r="B38" s="43" t="s">
        <v>81</v>
      </c>
      <c r="C38" s="43" t="s">
        <v>53</v>
      </c>
      <c r="D38" s="43" t="s">
        <v>38</v>
      </c>
      <c r="E38" s="43" t="s">
        <v>36</v>
      </c>
      <c r="F38" s="43" t="s">
        <v>37</v>
      </c>
      <c r="G38" s="43" t="s">
        <v>43</v>
      </c>
      <c r="H38" s="43" t="s">
        <v>44</v>
      </c>
      <c r="I38" s="43" t="s">
        <v>45</v>
      </c>
      <c r="J38" s="43" t="s">
        <v>46</v>
      </c>
      <c r="K38" s="43" t="s">
        <v>47</v>
      </c>
      <c r="L38" s="43" t="s">
        <v>48</v>
      </c>
      <c r="M38" s="43" t="s">
        <v>49</v>
      </c>
      <c r="N38" s="43" t="s">
        <v>50</v>
      </c>
      <c r="O38" s="43" t="s">
        <v>51</v>
      </c>
      <c r="P38" s="43" t="s">
        <v>52</v>
      </c>
      <c r="Q38" s="44" t="s">
        <v>82</v>
      </c>
      <c r="R38" s="44" t="s">
        <v>42</v>
      </c>
    </row>
    <row r="39" spans="1:29" x14ac:dyDescent="0.3">
      <c r="A39" s="11"/>
      <c r="B39" s="12"/>
      <c r="C39" s="13" t="s">
        <v>40</v>
      </c>
      <c r="D39" s="30">
        <f>SUM(D40:D68)</f>
        <v>53919885.403999999</v>
      </c>
      <c r="E39" s="30">
        <f>SUM(E40:E68)</f>
        <v>3542911.4700000007</v>
      </c>
      <c r="F39" s="30">
        <f t="shared" ref="F39:P39" si="3">SUM(F40:F68)</f>
        <v>3687662.5199999996</v>
      </c>
      <c r="G39" s="30">
        <f t="shared" si="3"/>
        <v>4423764.3900000006</v>
      </c>
      <c r="H39" s="30">
        <f t="shared" si="3"/>
        <v>4442205.1700000018</v>
      </c>
      <c r="I39" s="30">
        <f t="shared" si="3"/>
        <v>4750940.0599999996</v>
      </c>
      <c r="J39" s="30">
        <f t="shared" si="3"/>
        <v>4460464.8600000003</v>
      </c>
      <c r="K39" s="30">
        <f t="shared" si="3"/>
        <v>3987050.0700000012</v>
      </c>
      <c r="L39" s="30">
        <f t="shared" si="3"/>
        <v>4574982.7899999982</v>
      </c>
      <c r="M39" s="30">
        <f t="shared" si="3"/>
        <v>4838800.7300000004</v>
      </c>
      <c r="N39" s="30">
        <f t="shared" si="3"/>
        <v>0</v>
      </c>
      <c r="O39" s="30">
        <f t="shared" si="3"/>
        <v>0</v>
      </c>
      <c r="P39" s="30">
        <f t="shared" si="3"/>
        <v>0</v>
      </c>
      <c r="Q39" s="30">
        <f>SUM(Q40:Q68)</f>
        <v>38708782.059999995</v>
      </c>
      <c r="R39" s="31">
        <f>Q39/D39</f>
        <v>0.71789436809760765</v>
      </c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x14ac:dyDescent="0.3">
      <c r="A40" s="90" t="s">
        <v>112</v>
      </c>
      <c r="B40" s="14" t="s">
        <v>33</v>
      </c>
      <c r="C40" s="91" t="s">
        <v>113</v>
      </c>
      <c r="D40" s="30"/>
      <c r="E40" s="30"/>
      <c r="F40" s="30"/>
      <c r="G40" s="30"/>
      <c r="H40" s="30"/>
      <c r="I40" s="30"/>
      <c r="J40" s="30"/>
      <c r="K40" s="30"/>
      <c r="L40" s="16">
        <v>17859.580000000002</v>
      </c>
      <c r="M40" s="30"/>
      <c r="N40" s="30"/>
      <c r="O40" s="30"/>
      <c r="P40" s="30"/>
      <c r="Q40" s="32">
        <f t="shared" ref="Q40:Q68" si="4">E40+F40+G40+H40+I40+J40+K40+L40+M40+N40+O40+P40</f>
        <v>17859.580000000002</v>
      </c>
      <c r="R40" s="31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27" x14ac:dyDescent="0.3">
      <c r="A41" s="50">
        <v>1554</v>
      </c>
      <c r="B41" s="49" t="s">
        <v>33</v>
      </c>
      <c r="C41" s="55" t="s">
        <v>55</v>
      </c>
      <c r="D41" s="40">
        <v>1165685</v>
      </c>
      <c r="E41" s="36">
        <v>0</v>
      </c>
      <c r="F41" s="36">
        <v>0</v>
      </c>
      <c r="G41" s="16">
        <v>23828.52</v>
      </c>
      <c r="H41" s="16">
        <v>322181.7</v>
      </c>
      <c r="I41" s="16">
        <v>0</v>
      </c>
      <c r="J41" s="16">
        <v>111645.37</v>
      </c>
      <c r="K41" s="16">
        <v>0</v>
      </c>
      <c r="L41" s="16">
        <v>18975.169999999998</v>
      </c>
      <c r="M41" s="16">
        <v>152589.59</v>
      </c>
      <c r="N41" s="16"/>
      <c r="O41" s="16"/>
      <c r="P41" s="16"/>
      <c r="Q41" s="32">
        <f t="shared" si="4"/>
        <v>629220.35</v>
      </c>
      <c r="R41" s="31">
        <f t="shared" ref="R41:R68" si="5">Q41/D41</f>
        <v>0.53978591986685942</v>
      </c>
      <c r="T41" s="6"/>
      <c r="U41" s="6"/>
      <c r="V41" s="6"/>
      <c r="W41" s="6"/>
      <c r="X41" s="6"/>
    </row>
    <row r="42" spans="1:29" ht="27" x14ac:dyDescent="0.3">
      <c r="A42" s="39">
        <v>1555</v>
      </c>
      <c r="B42" s="51" t="s">
        <v>33</v>
      </c>
      <c r="C42" s="52" t="s">
        <v>56</v>
      </c>
      <c r="D42" s="40">
        <v>99999.999999999985</v>
      </c>
      <c r="E42" s="36">
        <v>0</v>
      </c>
      <c r="F42" s="36">
        <v>0</v>
      </c>
      <c r="G42" s="16">
        <v>0</v>
      </c>
      <c r="H42" s="16">
        <v>0</v>
      </c>
      <c r="I42" s="16">
        <v>45562.12</v>
      </c>
      <c r="J42" s="16">
        <v>0</v>
      </c>
      <c r="K42" s="16">
        <v>48463.28</v>
      </c>
      <c r="L42" s="16">
        <v>0</v>
      </c>
      <c r="M42" s="16">
        <v>0</v>
      </c>
      <c r="N42" s="16"/>
      <c r="O42" s="16"/>
      <c r="P42" s="16"/>
      <c r="Q42" s="32">
        <f t="shared" si="4"/>
        <v>94025.4</v>
      </c>
      <c r="R42" s="31">
        <f t="shared" si="5"/>
        <v>0.94025400000000003</v>
      </c>
      <c r="T42" s="6"/>
    </row>
    <row r="43" spans="1:29" x14ac:dyDescent="0.3">
      <c r="A43" s="39">
        <v>1551</v>
      </c>
      <c r="B43" s="51" t="s">
        <v>33</v>
      </c>
      <c r="C43" s="52" t="s">
        <v>83</v>
      </c>
      <c r="D43" s="40">
        <v>2462000</v>
      </c>
      <c r="E43" s="36">
        <v>0</v>
      </c>
      <c r="F43" s="36">
        <v>0</v>
      </c>
      <c r="G43" s="16">
        <v>218593.5</v>
      </c>
      <c r="H43" s="16">
        <v>0</v>
      </c>
      <c r="I43" s="16">
        <v>161584.51</v>
      </c>
      <c r="J43" s="16">
        <v>85676.21</v>
      </c>
      <c r="K43" s="16">
        <v>103046.03</v>
      </c>
      <c r="L43" s="16">
        <v>239645.2</v>
      </c>
      <c r="M43" s="16">
        <v>310284.86</v>
      </c>
      <c r="N43" s="16"/>
      <c r="O43" s="16"/>
      <c r="P43" s="16"/>
      <c r="Q43" s="32">
        <f t="shared" si="4"/>
        <v>1118830.31</v>
      </c>
      <c r="R43" s="31">
        <f t="shared" si="5"/>
        <v>0.4544396060113729</v>
      </c>
      <c r="T43" s="6"/>
    </row>
    <row r="44" spans="1:29" x14ac:dyDescent="0.3">
      <c r="A44" s="39">
        <v>1560</v>
      </c>
      <c r="B44" s="51" t="s">
        <v>33</v>
      </c>
      <c r="C44" s="52" t="s">
        <v>84</v>
      </c>
      <c r="D44" s="40"/>
      <c r="E44" s="36">
        <v>7044.89</v>
      </c>
      <c r="F44" s="36"/>
      <c r="G44" s="16"/>
      <c r="H44" s="16">
        <v>28548</v>
      </c>
      <c r="I44" s="16">
        <v>6152.46</v>
      </c>
      <c r="J44" s="16"/>
      <c r="K44" s="16"/>
      <c r="L44" s="16"/>
      <c r="M44" s="16">
        <v>9811</v>
      </c>
      <c r="N44" s="16"/>
      <c r="O44" s="16"/>
      <c r="P44" s="16"/>
      <c r="Q44" s="32">
        <f t="shared" si="4"/>
        <v>51556.35</v>
      </c>
      <c r="R44" s="31"/>
      <c r="T44" s="6"/>
    </row>
    <row r="45" spans="1:29" x14ac:dyDescent="0.3">
      <c r="A45" s="39">
        <v>4138</v>
      </c>
      <c r="B45" s="14" t="s">
        <v>34</v>
      </c>
      <c r="C45" s="52" t="s">
        <v>101</v>
      </c>
      <c r="D45" s="40">
        <v>10000</v>
      </c>
      <c r="E45" s="36">
        <v>0</v>
      </c>
      <c r="F45" s="3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/>
      <c r="O45" s="16"/>
      <c r="P45" s="16"/>
      <c r="Q45" s="32">
        <f t="shared" si="4"/>
        <v>0</v>
      </c>
      <c r="R45" s="31">
        <f t="shared" si="5"/>
        <v>0</v>
      </c>
      <c r="T45" s="6"/>
    </row>
    <row r="46" spans="1:29" x14ac:dyDescent="0.3">
      <c r="A46" s="39">
        <v>4521</v>
      </c>
      <c r="B46" s="14" t="s">
        <v>34</v>
      </c>
      <c r="C46" s="52" t="s">
        <v>118</v>
      </c>
      <c r="D46" s="40"/>
      <c r="E46" s="36">
        <v>0</v>
      </c>
      <c r="F46" s="36">
        <v>12680.91</v>
      </c>
      <c r="G46" s="16">
        <v>5406.62</v>
      </c>
      <c r="H46" s="16">
        <v>42472.480000000003</v>
      </c>
      <c r="I46" s="16">
        <v>28615.78</v>
      </c>
      <c r="J46" s="16">
        <v>23369.1</v>
      </c>
      <c r="K46" s="16">
        <v>0</v>
      </c>
      <c r="L46" s="16">
        <v>68513.98</v>
      </c>
      <c r="M46" s="16">
        <v>24526.41</v>
      </c>
      <c r="N46" s="16"/>
      <c r="O46" s="16"/>
      <c r="P46" s="16"/>
      <c r="Q46" s="32">
        <f t="shared" si="4"/>
        <v>205585.28</v>
      </c>
      <c r="R46" s="31"/>
      <c r="T46" s="6"/>
    </row>
    <row r="47" spans="1:29" x14ac:dyDescent="0.3">
      <c r="A47" s="35">
        <v>5002</v>
      </c>
      <c r="B47" s="14" t="s">
        <v>34</v>
      </c>
      <c r="C47" s="15" t="s">
        <v>85</v>
      </c>
      <c r="D47" s="40">
        <v>16317824</v>
      </c>
      <c r="E47" s="36">
        <v>1296434.3899999999</v>
      </c>
      <c r="F47" s="36">
        <v>1295477.5900000001</v>
      </c>
      <c r="G47" s="16">
        <v>1413896.28</v>
      </c>
      <c r="H47" s="16">
        <v>1502074.25</v>
      </c>
      <c r="I47" s="16">
        <v>1470018.0699999989</v>
      </c>
      <c r="J47" s="16">
        <v>1500518.43</v>
      </c>
      <c r="K47" s="16">
        <v>1458834.560000001</v>
      </c>
      <c r="L47" s="16">
        <v>1620250.879999999</v>
      </c>
      <c r="M47" s="16">
        <v>1409115</v>
      </c>
      <c r="N47" s="16"/>
      <c r="O47" s="16"/>
      <c r="P47" s="16"/>
      <c r="Q47" s="32">
        <f t="shared" si="4"/>
        <v>12966619.449999997</v>
      </c>
      <c r="R47" s="31">
        <f t="shared" si="5"/>
        <v>0.79462920117290137</v>
      </c>
      <c r="T47" s="6"/>
    </row>
    <row r="48" spans="1:29" x14ac:dyDescent="0.3">
      <c r="A48" s="35">
        <v>5003</v>
      </c>
      <c r="B48" s="14" t="s">
        <v>34</v>
      </c>
      <c r="C48" s="15" t="s">
        <v>86</v>
      </c>
      <c r="D48" s="40">
        <v>7506031</v>
      </c>
      <c r="E48" s="36">
        <v>545181.93000000005</v>
      </c>
      <c r="F48" s="36">
        <v>571598.94999999995</v>
      </c>
      <c r="G48" s="16">
        <v>577327.75</v>
      </c>
      <c r="H48" s="16">
        <v>600261.2300000001</v>
      </c>
      <c r="I48" s="16">
        <v>622835.5299999998</v>
      </c>
      <c r="J48" s="16">
        <v>624470.81000000041</v>
      </c>
      <c r="K48" s="16">
        <v>594826.86999999988</v>
      </c>
      <c r="L48" s="16">
        <v>600242.57000000007</v>
      </c>
      <c r="M48" s="16">
        <v>596405.20000000007</v>
      </c>
      <c r="N48" s="16"/>
      <c r="O48" s="16"/>
      <c r="P48" s="16"/>
      <c r="Q48" s="32">
        <f t="shared" si="4"/>
        <v>5333150.8400000008</v>
      </c>
      <c r="R48" s="31">
        <f t="shared" si="5"/>
        <v>0.71051542952593727</v>
      </c>
      <c r="T48" s="6"/>
    </row>
    <row r="49" spans="1:20" ht="27" x14ac:dyDescent="0.3">
      <c r="A49" s="35">
        <v>5005</v>
      </c>
      <c r="B49" s="14" t="s">
        <v>34</v>
      </c>
      <c r="C49" s="15" t="s">
        <v>87</v>
      </c>
      <c r="D49" s="40">
        <v>400796</v>
      </c>
      <c r="E49" s="36">
        <v>23617</v>
      </c>
      <c r="F49" s="36">
        <v>28410</v>
      </c>
      <c r="G49" s="16">
        <v>27337.5</v>
      </c>
      <c r="H49" s="16">
        <v>32151</v>
      </c>
      <c r="I49" s="16">
        <v>46828</v>
      </c>
      <c r="J49" s="16">
        <v>81886</v>
      </c>
      <c r="K49" s="16">
        <v>41840</v>
      </c>
      <c r="L49" s="16">
        <v>39656.339999999997</v>
      </c>
      <c r="M49" s="16">
        <v>77447.600000000006</v>
      </c>
      <c r="N49" s="16"/>
      <c r="O49" s="16"/>
      <c r="P49" s="16"/>
      <c r="Q49" s="32">
        <f t="shared" si="4"/>
        <v>399173.43999999994</v>
      </c>
      <c r="R49" s="31">
        <f t="shared" si="5"/>
        <v>0.9959516562041536</v>
      </c>
      <c r="T49" s="6"/>
    </row>
    <row r="50" spans="1:20" x14ac:dyDescent="0.3">
      <c r="A50" s="35">
        <v>5008</v>
      </c>
      <c r="B50" s="14" t="s">
        <v>34</v>
      </c>
      <c r="C50" s="15" t="s">
        <v>88</v>
      </c>
      <c r="D50" s="40">
        <v>895182</v>
      </c>
      <c r="E50" s="36">
        <v>3623</v>
      </c>
      <c r="F50" s="36">
        <v>5335</v>
      </c>
      <c r="G50" s="16">
        <v>2243</v>
      </c>
      <c r="H50" s="16">
        <v>31953</v>
      </c>
      <c r="I50" s="16">
        <v>181730</v>
      </c>
      <c r="J50" s="16">
        <v>14115</v>
      </c>
      <c r="K50" s="16">
        <v>8291.7999999999993</v>
      </c>
      <c r="L50" s="16">
        <v>20993.24</v>
      </c>
      <c r="M50" s="16">
        <v>18981</v>
      </c>
      <c r="N50" s="16"/>
      <c r="O50" s="16"/>
      <c r="P50" s="16"/>
      <c r="Q50" s="32">
        <f t="shared" si="4"/>
        <v>287265.03999999998</v>
      </c>
      <c r="R50" s="31">
        <f t="shared" si="5"/>
        <v>0.32090126923910445</v>
      </c>
      <c r="T50" s="6"/>
    </row>
    <row r="51" spans="1:20" x14ac:dyDescent="0.3">
      <c r="A51" s="35">
        <v>5050</v>
      </c>
      <c r="B51" s="14" t="s">
        <v>34</v>
      </c>
      <c r="C51" s="15" t="s">
        <v>62</v>
      </c>
      <c r="D51" s="40">
        <v>53299.999999999993</v>
      </c>
      <c r="E51" s="36">
        <v>5775.880000000001</v>
      </c>
      <c r="F51" s="36">
        <v>2620.92</v>
      </c>
      <c r="G51" s="16">
        <v>3461.9299999999989</v>
      </c>
      <c r="H51" s="16">
        <v>1724.26</v>
      </c>
      <c r="I51" s="16">
        <v>756.34</v>
      </c>
      <c r="J51" s="16">
        <v>4050.91</v>
      </c>
      <c r="K51" s="16">
        <v>401.84</v>
      </c>
      <c r="L51" s="16">
        <v>1868.74</v>
      </c>
      <c r="M51" s="16">
        <v>2734.15</v>
      </c>
      <c r="N51" s="16"/>
      <c r="O51" s="16"/>
      <c r="P51" s="16"/>
      <c r="Q51" s="32">
        <f t="shared" si="4"/>
        <v>23394.97</v>
      </c>
      <c r="R51" s="31">
        <f t="shared" si="5"/>
        <v>0.43893001876172616</v>
      </c>
      <c r="T51" s="6"/>
    </row>
    <row r="52" spans="1:20" x14ac:dyDescent="0.3">
      <c r="A52" s="35">
        <v>5060</v>
      </c>
      <c r="B52" s="14" t="s">
        <v>34</v>
      </c>
      <c r="C52" s="15" t="s">
        <v>89</v>
      </c>
      <c r="D52" s="40">
        <v>8267924.4039999954</v>
      </c>
      <c r="E52" s="36">
        <v>636044.85000000091</v>
      </c>
      <c r="F52" s="36">
        <v>646185.12000000023</v>
      </c>
      <c r="G52" s="16">
        <v>687511.64000000048</v>
      </c>
      <c r="H52" s="16">
        <v>725112.85000000102</v>
      </c>
      <c r="I52" s="16">
        <v>726365.92000000027</v>
      </c>
      <c r="J52" s="16">
        <v>750164.10000000021</v>
      </c>
      <c r="K52" s="16">
        <v>710943.23000000056</v>
      </c>
      <c r="L52" s="16">
        <v>767438.39000000013</v>
      </c>
      <c r="M52" s="16">
        <v>707188.14000000025</v>
      </c>
      <c r="N52" s="16"/>
      <c r="O52" s="16"/>
      <c r="P52" s="16"/>
      <c r="Q52" s="32">
        <f t="shared" si="4"/>
        <v>6356954.2400000039</v>
      </c>
      <c r="R52" s="31">
        <f t="shared" si="5"/>
        <v>0.7688694198660706</v>
      </c>
      <c r="T52" s="6"/>
    </row>
    <row r="53" spans="1:20" x14ac:dyDescent="0.3">
      <c r="A53" s="35">
        <v>5500</v>
      </c>
      <c r="B53" s="14" t="s">
        <v>34</v>
      </c>
      <c r="C53" s="15" t="s">
        <v>64</v>
      </c>
      <c r="D53" s="40">
        <v>1245339.9999999991</v>
      </c>
      <c r="E53" s="36">
        <v>92293.649999999965</v>
      </c>
      <c r="F53" s="36">
        <v>92751.979999999923</v>
      </c>
      <c r="G53" s="16">
        <v>93859.660000000062</v>
      </c>
      <c r="H53" s="16">
        <v>98481.190000000017</v>
      </c>
      <c r="I53" s="16">
        <v>84643.129999999917</v>
      </c>
      <c r="J53" s="16">
        <v>83508.490000000005</v>
      </c>
      <c r="K53" s="16">
        <v>51727.870000000017</v>
      </c>
      <c r="L53" s="16">
        <v>58864.959999999977</v>
      </c>
      <c r="M53" s="16">
        <v>94137.139999999912</v>
      </c>
      <c r="N53" s="16"/>
      <c r="O53" s="16"/>
      <c r="P53" s="16"/>
      <c r="Q53" s="32">
        <f t="shared" si="4"/>
        <v>750268.06999999972</v>
      </c>
      <c r="R53" s="31">
        <f t="shared" si="5"/>
        <v>0.60246042847736381</v>
      </c>
      <c r="T53" s="6"/>
    </row>
    <row r="54" spans="1:20" x14ac:dyDescent="0.3">
      <c r="A54" s="35">
        <v>5503</v>
      </c>
      <c r="B54" s="14" t="s">
        <v>34</v>
      </c>
      <c r="C54" s="15" t="s">
        <v>65</v>
      </c>
      <c r="D54" s="40">
        <v>183381.99999999991</v>
      </c>
      <c r="E54" s="36">
        <v>10703.86</v>
      </c>
      <c r="F54" s="36">
        <v>5125.75</v>
      </c>
      <c r="G54" s="16">
        <v>2389.5700000000002</v>
      </c>
      <c r="H54" s="16">
        <v>6660.77</v>
      </c>
      <c r="I54" s="16">
        <v>23240.63</v>
      </c>
      <c r="J54" s="16">
        <v>20915.98</v>
      </c>
      <c r="K54" s="16">
        <v>33919.21</v>
      </c>
      <c r="L54" s="16">
        <v>20719.62</v>
      </c>
      <c r="M54" s="16">
        <v>25788.04</v>
      </c>
      <c r="N54" s="16"/>
      <c r="O54" s="16"/>
      <c r="P54" s="16"/>
      <c r="Q54" s="32">
        <f t="shared" si="4"/>
        <v>149463.43</v>
      </c>
      <c r="R54" s="31">
        <f t="shared" si="5"/>
        <v>0.81503871699512531</v>
      </c>
      <c r="T54" s="6"/>
    </row>
    <row r="55" spans="1:20" x14ac:dyDescent="0.3">
      <c r="A55" s="35">
        <v>5504</v>
      </c>
      <c r="B55" s="14" t="s">
        <v>34</v>
      </c>
      <c r="C55" s="15" t="s">
        <v>90</v>
      </c>
      <c r="D55" s="40">
        <v>125086</v>
      </c>
      <c r="E55" s="36">
        <v>9113.3799999999992</v>
      </c>
      <c r="F55" s="36">
        <v>9148.869999999999</v>
      </c>
      <c r="G55" s="16">
        <v>15010.31</v>
      </c>
      <c r="H55" s="16">
        <v>9104.8900000000031</v>
      </c>
      <c r="I55" s="16">
        <v>8364.36</v>
      </c>
      <c r="J55" s="16">
        <v>10564.6</v>
      </c>
      <c r="K55" s="16">
        <v>7745.4199999999983</v>
      </c>
      <c r="L55" s="16">
        <v>35</v>
      </c>
      <c r="M55" s="16">
        <v>15331.16</v>
      </c>
      <c r="N55" s="16"/>
      <c r="O55" s="16"/>
      <c r="P55" s="16"/>
      <c r="Q55" s="32">
        <f t="shared" si="4"/>
        <v>84417.989999999991</v>
      </c>
      <c r="R55" s="31">
        <f t="shared" si="5"/>
        <v>0.67487960283325066</v>
      </c>
      <c r="T55" s="6"/>
    </row>
    <row r="56" spans="1:20" x14ac:dyDescent="0.3">
      <c r="A56" s="35">
        <v>5511</v>
      </c>
      <c r="B56" s="14" t="s">
        <v>34</v>
      </c>
      <c r="C56" s="15" t="s">
        <v>67</v>
      </c>
      <c r="D56" s="40">
        <v>3217928.9999999991</v>
      </c>
      <c r="E56" s="36">
        <v>350238.14</v>
      </c>
      <c r="F56" s="36">
        <v>310558.15000000002</v>
      </c>
      <c r="G56" s="16">
        <v>314761.31999999977</v>
      </c>
      <c r="H56" s="16">
        <v>181415.37000000011</v>
      </c>
      <c r="I56" s="16">
        <v>212532.90999999971</v>
      </c>
      <c r="J56" s="16">
        <v>255805.35999999981</v>
      </c>
      <c r="K56" s="16">
        <v>207047.33</v>
      </c>
      <c r="L56" s="16">
        <v>251715.62999999989</v>
      </c>
      <c r="M56" s="16">
        <v>286618.80000000051</v>
      </c>
      <c r="N56" s="16"/>
      <c r="O56" s="16"/>
      <c r="P56" s="16"/>
      <c r="Q56" s="32">
        <f t="shared" si="4"/>
        <v>2370693.0099999998</v>
      </c>
      <c r="R56" s="31">
        <f t="shared" si="5"/>
        <v>0.73671389580068436</v>
      </c>
      <c r="T56" s="6"/>
    </row>
    <row r="57" spans="1:20" x14ac:dyDescent="0.3">
      <c r="A57" s="35">
        <v>5513</v>
      </c>
      <c r="B57" s="14" t="s">
        <v>34</v>
      </c>
      <c r="C57" s="15" t="s">
        <v>91</v>
      </c>
      <c r="D57" s="40">
        <v>3616550</v>
      </c>
      <c r="E57" s="36">
        <v>223313.54999999981</v>
      </c>
      <c r="F57" s="36">
        <v>286020.82999999978</v>
      </c>
      <c r="G57" s="16">
        <v>322394.4200000001</v>
      </c>
      <c r="H57" s="16">
        <v>411351.74999999983</v>
      </c>
      <c r="I57" s="16">
        <v>403684.13000000018</v>
      </c>
      <c r="J57" s="16">
        <v>286845.33</v>
      </c>
      <c r="K57" s="16">
        <v>173511.12</v>
      </c>
      <c r="L57" s="16">
        <v>192787.88999999981</v>
      </c>
      <c r="M57" s="16">
        <v>245977.18</v>
      </c>
      <c r="N57" s="16"/>
      <c r="O57" s="16"/>
      <c r="P57" s="16"/>
      <c r="Q57" s="32">
        <f t="shared" si="4"/>
        <v>2545886.1999999997</v>
      </c>
      <c r="R57" s="31">
        <f t="shared" si="5"/>
        <v>0.70395437640845548</v>
      </c>
      <c r="T57" s="6"/>
    </row>
    <row r="58" spans="1:20" x14ac:dyDescent="0.3">
      <c r="A58" s="35">
        <v>5514</v>
      </c>
      <c r="B58" s="14" t="s">
        <v>34</v>
      </c>
      <c r="C58" s="15" t="s">
        <v>69</v>
      </c>
      <c r="D58" s="40">
        <v>945000</v>
      </c>
      <c r="E58" s="36">
        <v>19181.23</v>
      </c>
      <c r="F58" s="36">
        <v>40120.5</v>
      </c>
      <c r="G58" s="16">
        <v>63229.400000000009</v>
      </c>
      <c r="H58" s="16">
        <v>62703.44000000001</v>
      </c>
      <c r="I58" s="16">
        <v>146010.95000000001</v>
      </c>
      <c r="J58" s="16">
        <v>36403.170000000013</v>
      </c>
      <c r="K58" s="16">
        <v>84011.739999999976</v>
      </c>
      <c r="L58" s="16">
        <v>221508.11999999991</v>
      </c>
      <c r="M58" s="16">
        <v>76052.64999999998</v>
      </c>
      <c r="N58" s="16"/>
      <c r="O58" s="16"/>
      <c r="P58" s="16"/>
      <c r="Q58" s="32">
        <f t="shared" si="4"/>
        <v>749221.2</v>
      </c>
      <c r="R58" s="31">
        <f t="shared" si="5"/>
        <v>0.79282666666666657</v>
      </c>
      <c r="T58" s="6"/>
    </row>
    <row r="59" spans="1:20" ht="27" x14ac:dyDescent="0.3">
      <c r="A59" s="35">
        <v>5515</v>
      </c>
      <c r="B59" s="14" t="s">
        <v>34</v>
      </c>
      <c r="C59" s="15" t="s">
        <v>70</v>
      </c>
      <c r="D59" s="40">
        <v>690536.99999999988</v>
      </c>
      <c r="E59" s="36">
        <v>43603.040000000001</v>
      </c>
      <c r="F59" s="36">
        <v>42763.34</v>
      </c>
      <c r="G59" s="16">
        <v>54683.700000000033</v>
      </c>
      <c r="H59" s="16">
        <v>33039.360000000008</v>
      </c>
      <c r="I59" s="16">
        <v>46938.660000000033</v>
      </c>
      <c r="J59" s="16">
        <v>70889.900000000009</v>
      </c>
      <c r="K59" s="16">
        <v>64519.279999999992</v>
      </c>
      <c r="L59" s="16">
        <v>35252.300000000003</v>
      </c>
      <c r="M59" s="16">
        <v>63234.720000000023</v>
      </c>
      <c r="N59" s="16"/>
      <c r="O59" s="16"/>
      <c r="P59" s="16"/>
      <c r="Q59" s="32">
        <f t="shared" si="4"/>
        <v>454924.3000000001</v>
      </c>
      <c r="R59" s="31">
        <f t="shared" si="5"/>
        <v>0.65879786311233168</v>
      </c>
      <c r="T59" s="6"/>
    </row>
    <row r="60" spans="1:20" x14ac:dyDescent="0.3">
      <c r="A60" s="35">
        <v>5521</v>
      </c>
      <c r="B60" s="14" t="s">
        <v>34</v>
      </c>
      <c r="C60" s="15" t="s">
        <v>71</v>
      </c>
      <c r="D60" s="40">
        <v>2685920</v>
      </c>
      <c r="E60" s="36">
        <v>122950.4999999999</v>
      </c>
      <c r="F60" s="36">
        <v>122190.28999999991</v>
      </c>
      <c r="G60" s="16">
        <v>399330.44000000029</v>
      </c>
      <c r="H60" s="16">
        <v>149594.32999999999</v>
      </c>
      <c r="I60" s="16">
        <v>178134.11000000019</v>
      </c>
      <c r="J60" s="16">
        <v>148075.12000000011</v>
      </c>
      <c r="K60" s="16">
        <v>160682.66</v>
      </c>
      <c r="L60" s="16">
        <v>165891.26</v>
      </c>
      <c r="M60" s="16">
        <v>337839.67999999988</v>
      </c>
      <c r="N60" s="16"/>
      <c r="O60" s="16"/>
      <c r="P60" s="16"/>
      <c r="Q60" s="32">
        <f t="shared" si="4"/>
        <v>1784688.3900000004</v>
      </c>
      <c r="R60" s="31">
        <f t="shared" si="5"/>
        <v>0.66446073970929898</v>
      </c>
      <c r="T60" s="6"/>
    </row>
    <row r="61" spans="1:20" x14ac:dyDescent="0.3">
      <c r="A61" s="35">
        <v>5522</v>
      </c>
      <c r="B61" s="14" t="s">
        <v>34</v>
      </c>
      <c r="C61" s="15" t="s">
        <v>72</v>
      </c>
      <c r="D61" s="40">
        <v>169120</v>
      </c>
      <c r="E61" s="36">
        <v>11378.38</v>
      </c>
      <c r="F61" s="36">
        <v>7757.8099999999986</v>
      </c>
      <c r="G61" s="16">
        <v>9659.32</v>
      </c>
      <c r="H61" s="16">
        <v>7955.2000000000007</v>
      </c>
      <c r="I61" s="16">
        <v>31272.999999999989</v>
      </c>
      <c r="J61" s="16">
        <v>10381.82</v>
      </c>
      <c r="K61" s="16">
        <v>6428.78</v>
      </c>
      <c r="L61" s="16">
        <v>17398.71</v>
      </c>
      <c r="M61" s="16">
        <v>22058.59</v>
      </c>
      <c r="N61" s="16"/>
      <c r="O61" s="16"/>
      <c r="P61" s="16"/>
      <c r="Q61" s="32">
        <f t="shared" si="4"/>
        <v>124291.60999999999</v>
      </c>
      <c r="R61" s="31">
        <f t="shared" si="5"/>
        <v>0.73493146877956472</v>
      </c>
      <c r="T61" s="6"/>
    </row>
    <row r="62" spans="1:20" x14ac:dyDescent="0.3">
      <c r="A62" s="35">
        <v>5524</v>
      </c>
      <c r="B62" s="14" t="s">
        <v>34</v>
      </c>
      <c r="C62" s="15" t="s">
        <v>73</v>
      </c>
      <c r="D62" s="40">
        <v>2008430</v>
      </c>
      <c r="E62" s="36">
        <v>63596.079999999987</v>
      </c>
      <c r="F62" s="36">
        <v>70358.739999999962</v>
      </c>
      <c r="G62" s="16">
        <v>82567.039999999979</v>
      </c>
      <c r="H62" s="16">
        <v>105748.0200000003</v>
      </c>
      <c r="I62" s="16">
        <v>203417.25000000009</v>
      </c>
      <c r="J62" s="16">
        <v>122757.75999999999</v>
      </c>
      <c r="K62" s="16">
        <v>162710.44000000009</v>
      </c>
      <c r="L62" s="16">
        <v>157492.67000000001</v>
      </c>
      <c r="M62" s="16">
        <v>187365.41</v>
      </c>
      <c r="N62" s="16"/>
      <c r="O62" s="16"/>
      <c r="P62" s="16"/>
      <c r="Q62" s="32">
        <f t="shared" si="4"/>
        <v>1156013.4100000004</v>
      </c>
      <c r="R62" s="31">
        <f t="shared" si="5"/>
        <v>0.57558063263345016</v>
      </c>
      <c r="T62" s="6"/>
    </row>
    <row r="63" spans="1:20" ht="27" x14ac:dyDescent="0.3">
      <c r="A63" s="35">
        <v>5525</v>
      </c>
      <c r="B63" s="14" t="s">
        <v>34</v>
      </c>
      <c r="C63" s="15" t="s">
        <v>74</v>
      </c>
      <c r="D63" s="40">
        <v>190000</v>
      </c>
      <c r="E63" s="36">
        <v>19769.87</v>
      </c>
      <c r="F63" s="36">
        <v>12381.61</v>
      </c>
      <c r="G63" s="16">
        <v>2154.88</v>
      </c>
      <c r="H63" s="16">
        <v>1529.88</v>
      </c>
      <c r="I63" s="16">
        <v>4478.6400000000003</v>
      </c>
      <c r="J63" s="16">
        <v>92691.62000000001</v>
      </c>
      <c r="K63" s="16">
        <v>3566.12</v>
      </c>
      <c r="L63" s="16">
        <v>496.52</v>
      </c>
      <c r="M63" s="16">
        <v>0</v>
      </c>
      <c r="N63" s="16"/>
      <c r="O63" s="16"/>
      <c r="P63" s="16"/>
      <c r="Q63" s="32">
        <f t="shared" si="4"/>
        <v>137069.13999999998</v>
      </c>
      <c r="R63" s="31">
        <f t="shared" si="5"/>
        <v>0.72141652631578934</v>
      </c>
      <c r="T63" s="6"/>
    </row>
    <row r="64" spans="1:20" x14ac:dyDescent="0.3">
      <c r="A64" s="35">
        <v>5531</v>
      </c>
      <c r="B64" s="14" t="s">
        <v>34</v>
      </c>
      <c r="C64" s="15" t="s">
        <v>75</v>
      </c>
      <c r="D64" s="40">
        <v>96000</v>
      </c>
      <c r="E64" s="36">
        <v>434</v>
      </c>
      <c r="F64" s="36">
        <v>860.4</v>
      </c>
      <c r="G64" s="16">
        <v>465.95</v>
      </c>
      <c r="H64" s="16">
        <v>767.86999999999989</v>
      </c>
      <c r="I64" s="16">
        <v>2037.15</v>
      </c>
      <c r="J64" s="16">
        <v>1213.18</v>
      </c>
      <c r="K64" s="16">
        <v>25.77</v>
      </c>
      <c r="L64" s="16">
        <v>6657.5099999999993</v>
      </c>
      <c r="M64" s="16">
        <v>2240.89</v>
      </c>
      <c r="N64" s="16"/>
      <c r="O64" s="16"/>
      <c r="P64" s="16"/>
      <c r="Q64" s="32">
        <f t="shared" si="4"/>
        <v>14702.720000000001</v>
      </c>
      <c r="R64" s="31">
        <f t="shared" si="5"/>
        <v>0.15315333333333334</v>
      </c>
      <c r="T64" s="6"/>
    </row>
    <row r="65" spans="1:20" x14ac:dyDescent="0.3">
      <c r="A65" s="35">
        <v>5532</v>
      </c>
      <c r="B65" s="14" t="s">
        <v>34</v>
      </c>
      <c r="C65" s="15" t="s">
        <v>92</v>
      </c>
      <c r="D65" s="40">
        <v>454728</v>
      </c>
      <c r="E65" s="36">
        <v>7133.170000000001</v>
      </c>
      <c r="F65" s="36">
        <v>68994.12</v>
      </c>
      <c r="G65" s="16">
        <v>35111.730000000003</v>
      </c>
      <c r="H65" s="16">
        <v>13096.05</v>
      </c>
      <c r="I65" s="16">
        <v>53797.23</v>
      </c>
      <c r="J65" s="16">
        <v>50073.35</v>
      </c>
      <c r="K65" s="16">
        <v>14480.16</v>
      </c>
      <c r="L65" s="16">
        <v>1903.73</v>
      </c>
      <c r="M65" s="16">
        <v>105785.22</v>
      </c>
      <c r="N65" s="16"/>
      <c r="O65" s="16"/>
      <c r="P65" s="16"/>
      <c r="Q65" s="32">
        <f t="shared" si="4"/>
        <v>350374.76</v>
      </c>
      <c r="R65" s="31">
        <f t="shared" si="5"/>
        <v>0.77051503316268188</v>
      </c>
      <c r="T65" s="6"/>
    </row>
    <row r="66" spans="1:20" x14ac:dyDescent="0.3">
      <c r="A66" s="35">
        <v>5539</v>
      </c>
      <c r="B66" s="14" t="s">
        <v>34</v>
      </c>
      <c r="C66" s="15" t="s">
        <v>77</v>
      </c>
      <c r="D66" s="40">
        <v>36329.999999999993</v>
      </c>
      <c r="E66" s="36">
        <v>674.71</v>
      </c>
      <c r="F66" s="36">
        <v>1114.1600000000001</v>
      </c>
      <c r="G66" s="16">
        <v>484.1</v>
      </c>
      <c r="H66" s="16">
        <v>673.95</v>
      </c>
      <c r="I66" s="16">
        <v>635</v>
      </c>
      <c r="J66" s="16">
        <v>1541.8</v>
      </c>
      <c r="K66" s="16">
        <v>1282.46</v>
      </c>
      <c r="L66" s="16">
        <v>424.85000000000008</v>
      </c>
      <c r="M66" s="16">
        <v>911.9</v>
      </c>
      <c r="N66" s="16"/>
      <c r="O66" s="16"/>
      <c r="P66" s="16"/>
      <c r="Q66" s="32">
        <f t="shared" si="4"/>
        <v>7742.93</v>
      </c>
      <c r="R66" s="31">
        <f t="shared" si="5"/>
        <v>0.21312771813927889</v>
      </c>
      <c r="T66" s="6"/>
    </row>
    <row r="67" spans="1:20" x14ac:dyDescent="0.3">
      <c r="A67" s="35">
        <v>5540</v>
      </c>
      <c r="B67" s="14" t="s">
        <v>34</v>
      </c>
      <c r="C67" s="15" t="s">
        <v>78</v>
      </c>
      <c r="D67" s="40">
        <v>1005521</v>
      </c>
      <c r="E67" s="36">
        <v>47753.059999999983</v>
      </c>
      <c r="F67" s="36">
        <v>54604.349999999969</v>
      </c>
      <c r="G67" s="16">
        <v>67006.590000000026</v>
      </c>
      <c r="H67" s="16">
        <v>53746.450000000063</v>
      </c>
      <c r="I67" s="16">
        <v>60465.410000000033</v>
      </c>
      <c r="J67" s="16">
        <v>69115</v>
      </c>
      <c r="K67" s="16">
        <v>48000.6</v>
      </c>
      <c r="L67" s="16">
        <v>47933.04</v>
      </c>
      <c r="M67" s="16">
        <v>64908.349999999962</v>
      </c>
      <c r="N67" s="16"/>
      <c r="O67" s="16"/>
      <c r="P67" s="16"/>
      <c r="Q67" s="32">
        <f t="shared" si="4"/>
        <v>513532.85000000003</v>
      </c>
      <c r="R67" s="31">
        <f t="shared" si="5"/>
        <v>0.51071320240949725</v>
      </c>
      <c r="T67" s="6"/>
    </row>
    <row r="68" spans="1:20" x14ac:dyDescent="0.3">
      <c r="A68" s="35">
        <v>6010</v>
      </c>
      <c r="B68" s="14" t="s">
        <v>34</v>
      </c>
      <c r="C68" s="15" t="s">
        <v>93</v>
      </c>
      <c r="D68" s="40">
        <v>71270</v>
      </c>
      <c r="E68" s="36">
        <v>3052.91</v>
      </c>
      <c r="F68" s="36">
        <v>603.13</v>
      </c>
      <c r="G68" s="16">
        <v>1049.22</v>
      </c>
      <c r="H68" s="16">
        <v>19857.88</v>
      </c>
      <c r="I68" s="16">
        <v>838.7700000000001</v>
      </c>
      <c r="J68" s="16">
        <v>3786.45</v>
      </c>
      <c r="K68" s="16">
        <v>743.49999999999989</v>
      </c>
      <c r="L68" s="16">
        <v>456.8900000000001</v>
      </c>
      <c r="M68" s="16">
        <v>1468.05</v>
      </c>
      <c r="N68" s="16"/>
      <c r="O68" s="16"/>
      <c r="P68" s="16"/>
      <c r="Q68" s="32">
        <f t="shared" si="4"/>
        <v>31856.799999999999</v>
      </c>
      <c r="R68" s="31">
        <f t="shared" si="5"/>
        <v>0.44698751227725547</v>
      </c>
      <c r="T68" s="6"/>
    </row>
    <row r="69" spans="1:20" s="20" customFormat="1" ht="9" customHeight="1" x14ac:dyDescent="0.3">
      <c r="A69" s="17"/>
      <c r="B69" s="18"/>
      <c r="C69" s="19"/>
      <c r="D69" s="21"/>
      <c r="E69" s="21"/>
      <c r="F69" s="21"/>
      <c r="G69" s="21"/>
      <c r="H69" s="22"/>
      <c r="I69" s="21"/>
      <c r="J69" s="21"/>
      <c r="K69" s="21"/>
      <c r="L69" s="21"/>
      <c r="M69" s="21"/>
      <c r="N69" s="21"/>
      <c r="O69" s="21"/>
      <c r="P69" s="21"/>
      <c r="Q69" s="33"/>
      <c r="R69" s="34"/>
    </row>
    <row r="70" spans="1:20" s="20" customFormat="1" ht="16.2" customHeight="1" x14ac:dyDescent="0.3">
      <c r="A70" s="17"/>
      <c r="B70" s="18"/>
      <c r="C70" s="19"/>
      <c r="D70" s="21"/>
      <c r="E70" s="21"/>
      <c r="F70" s="21"/>
      <c r="G70" s="21"/>
      <c r="H70" s="22"/>
      <c r="I70" s="21"/>
      <c r="J70" s="21"/>
      <c r="K70" s="21"/>
      <c r="L70" s="21"/>
      <c r="M70" s="21"/>
      <c r="N70" s="21"/>
      <c r="O70" s="21"/>
      <c r="P70" s="21"/>
      <c r="Q70" s="33"/>
      <c r="R70" s="34"/>
    </row>
    <row r="71" spans="1:20" x14ac:dyDescent="0.3">
      <c r="A71" s="8" t="s">
        <v>98</v>
      </c>
      <c r="B71" s="9"/>
      <c r="Q71" s="6"/>
      <c r="R71" s="23"/>
    </row>
    <row r="72" spans="1:20" s="10" customFormat="1" ht="27" x14ac:dyDescent="0.3">
      <c r="A72" s="43" t="s">
        <v>39</v>
      </c>
      <c r="B72" s="43" t="s">
        <v>81</v>
      </c>
      <c r="C72" s="43" t="s">
        <v>53</v>
      </c>
      <c r="D72" s="43" t="s">
        <v>38</v>
      </c>
      <c r="E72" s="43" t="s">
        <v>36</v>
      </c>
      <c r="F72" s="43" t="s">
        <v>37</v>
      </c>
      <c r="G72" s="43" t="s">
        <v>43</v>
      </c>
      <c r="H72" s="43" t="s">
        <v>44</v>
      </c>
      <c r="I72" s="43" t="s">
        <v>45</v>
      </c>
      <c r="J72" s="43" t="s">
        <v>46</v>
      </c>
      <c r="K72" s="43" t="s">
        <v>47</v>
      </c>
      <c r="L72" s="43" t="s">
        <v>48</v>
      </c>
      <c r="M72" s="43" t="s">
        <v>49</v>
      </c>
      <c r="N72" s="43" t="s">
        <v>50</v>
      </c>
      <c r="O72" s="43" t="s">
        <v>51</v>
      </c>
      <c r="P72" s="43" t="s">
        <v>52</v>
      </c>
      <c r="Q72" s="45" t="s">
        <v>82</v>
      </c>
      <c r="R72" s="46" t="s">
        <v>42</v>
      </c>
    </row>
    <row r="73" spans="1:20" x14ac:dyDescent="0.3">
      <c r="A73" s="24"/>
      <c r="B73" s="24"/>
      <c r="C73" s="13" t="s">
        <v>40</v>
      </c>
      <c r="D73" s="41">
        <f t="shared" ref="D73:Q73" si="6">SUM(D74:D76)</f>
        <v>1518344</v>
      </c>
      <c r="E73" s="41">
        <f t="shared" si="6"/>
        <v>232513.03</v>
      </c>
      <c r="F73" s="41">
        <f t="shared" si="6"/>
        <v>555895.43999999994</v>
      </c>
      <c r="G73" s="41">
        <f t="shared" si="6"/>
        <v>393300.16</v>
      </c>
      <c r="H73" s="41">
        <f t="shared" si="6"/>
        <v>209494.45</v>
      </c>
      <c r="I73" s="41">
        <f t="shared" si="6"/>
        <v>85292.45</v>
      </c>
      <c r="J73" s="41">
        <f t="shared" si="6"/>
        <v>13129.88</v>
      </c>
      <c r="K73" s="41">
        <f t="shared" si="6"/>
        <v>411.68</v>
      </c>
      <c r="L73" s="41">
        <f t="shared" si="6"/>
        <v>0</v>
      </c>
      <c r="M73" s="41">
        <f t="shared" si="6"/>
        <v>435.6</v>
      </c>
      <c r="N73" s="41">
        <f t="shared" si="6"/>
        <v>0</v>
      </c>
      <c r="O73" s="41">
        <f t="shared" si="6"/>
        <v>0</v>
      </c>
      <c r="P73" s="41">
        <f t="shared" si="6"/>
        <v>0</v>
      </c>
      <c r="Q73" s="32">
        <f t="shared" ref="Q73:Q76" si="7">E73+F73+G73+H73+I73+J73+K73+L73+M73+N73+O73+P73</f>
        <v>1490472.6899999997</v>
      </c>
      <c r="R73" s="25">
        <f>Q73/D73</f>
        <v>0.98164361304157666</v>
      </c>
    </row>
    <row r="74" spans="1:20" x14ac:dyDescent="0.3">
      <c r="A74" s="39">
        <v>1551</v>
      </c>
      <c r="B74" s="14" t="s">
        <v>33</v>
      </c>
      <c r="C74" s="15" t="s">
        <v>83</v>
      </c>
      <c r="D74" s="26">
        <v>1254365</v>
      </c>
      <c r="E74" s="27">
        <v>232513.03</v>
      </c>
      <c r="F74" s="27">
        <v>555895.43999999994</v>
      </c>
      <c r="G74" s="16">
        <v>271788.15999999997</v>
      </c>
      <c r="H74" s="27">
        <v>130496.29</v>
      </c>
      <c r="I74" s="27">
        <v>63672.09</v>
      </c>
      <c r="J74" s="27">
        <v>0</v>
      </c>
      <c r="K74" s="27">
        <v>0</v>
      </c>
      <c r="L74" s="27">
        <v>0</v>
      </c>
      <c r="M74" s="27">
        <v>0</v>
      </c>
      <c r="N74" s="27"/>
      <c r="O74" s="27"/>
      <c r="P74" s="27"/>
      <c r="Q74" s="32">
        <f t="shared" si="7"/>
        <v>1254365.01</v>
      </c>
      <c r="R74" s="25">
        <f>Q74/D74</f>
        <v>1.0000000079721612</v>
      </c>
    </row>
    <row r="75" spans="1:20" x14ac:dyDescent="0.3">
      <c r="A75" s="39">
        <v>5511</v>
      </c>
      <c r="B75" s="14" t="s">
        <v>34</v>
      </c>
      <c r="C75" s="15" t="s">
        <v>67</v>
      </c>
      <c r="D75" s="26">
        <v>113979</v>
      </c>
      <c r="E75" s="28">
        <v>0</v>
      </c>
      <c r="F75" s="27">
        <v>0</v>
      </c>
      <c r="G75" s="16">
        <v>0</v>
      </c>
      <c r="H75" s="27">
        <v>78998.16</v>
      </c>
      <c r="I75" s="27">
        <v>21620.36</v>
      </c>
      <c r="J75" s="27">
        <v>13129.88</v>
      </c>
      <c r="K75" s="27">
        <v>411.68</v>
      </c>
      <c r="L75" s="27">
        <v>0</v>
      </c>
      <c r="M75" s="27">
        <v>435.6</v>
      </c>
      <c r="N75" s="27"/>
      <c r="O75" s="27"/>
      <c r="P75" s="27"/>
      <c r="Q75" s="32">
        <f t="shared" si="7"/>
        <v>114595.68000000001</v>
      </c>
      <c r="R75" s="25">
        <f t="shared" ref="R75" si="8">Q75/D75</f>
        <v>1.0054104703498012</v>
      </c>
    </row>
    <row r="76" spans="1:20" ht="27" x14ac:dyDescent="0.3">
      <c r="A76" s="35">
        <v>5515</v>
      </c>
      <c r="B76" s="14" t="s">
        <v>34</v>
      </c>
      <c r="C76" s="15" t="s">
        <v>70</v>
      </c>
      <c r="D76" s="26">
        <v>150000</v>
      </c>
      <c r="E76" s="28">
        <v>0</v>
      </c>
      <c r="F76" s="27">
        <v>0</v>
      </c>
      <c r="G76" s="16">
        <v>121512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/>
      <c r="O76" s="27"/>
      <c r="P76" s="27"/>
      <c r="Q76" s="32">
        <f t="shared" si="7"/>
        <v>121512</v>
      </c>
      <c r="R76" s="25">
        <f>Q76/D76</f>
        <v>0.81008000000000002</v>
      </c>
    </row>
    <row r="78" spans="1:20" x14ac:dyDescent="0.3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20" x14ac:dyDescent="0.3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3"/>
  <sheetViews>
    <sheetView workbookViewId="0">
      <selection activeCell="I2" sqref="I2"/>
    </sheetView>
  </sheetViews>
  <sheetFormatPr defaultRowHeight="14.4" outlineLevelCol="1" x14ac:dyDescent="0.3"/>
  <cols>
    <col min="1" max="1" width="33.109375" style="60" customWidth="1"/>
    <col min="2" max="3" width="15.6640625" style="60" customWidth="1"/>
    <col min="4" max="4" width="9.88671875" style="60" bestFit="1" customWidth="1"/>
    <col min="5" max="5" width="41.33203125" style="60" hidden="1" customWidth="1"/>
    <col min="6" max="6" width="9.88671875" style="60" customWidth="1"/>
    <col min="7" max="14" width="9.109375" style="60" customWidth="1"/>
    <col min="15" max="15" width="10.21875" style="60" customWidth="1"/>
    <col min="16" max="18" width="9.109375" style="60" hidden="1" customWidth="1" outlineLevel="1"/>
    <col min="19" max="19" width="9.6640625" style="60" customWidth="1" collapsed="1"/>
    <col min="20" max="20" width="9.88671875" style="60" customWidth="1"/>
    <col min="21" max="21" width="10.77734375" style="60" customWidth="1"/>
    <col min="22" max="22" width="0" style="60" hidden="1" customWidth="1"/>
    <col min="23" max="16384" width="8.88671875" style="60"/>
  </cols>
  <sheetData>
    <row r="1" spans="1:22" x14ac:dyDescent="0.3">
      <c r="A1" s="2" t="s">
        <v>117</v>
      </c>
      <c r="U1" s="63" t="s">
        <v>94</v>
      </c>
    </row>
    <row r="2" spans="1:22" x14ac:dyDescent="0.3">
      <c r="A2" s="4" t="s">
        <v>116</v>
      </c>
      <c r="F2" s="61"/>
      <c r="G2" s="61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4"/>
      <c r="V2" s="64"/>
    </row>
    <row r="3" spans="1:22" x14ac:dyDescent="0.3">
      <c r="A3" s="4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4"/>
      <c r="V3" s="64"/>
    </row>
    <row r="4" spans="1:22" x14ac:dyDescent="0.3">
      <c r="A4" s="2" t="s">
        <v>97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4"/>
      <c r="U4" s="64"/>
      <c r="V4" s="64"/>
    </row>
    <row r="5" spans="1:22" ht="6.75" customHeight="1" x14ac:dyDescent="0.3"/>
    <row r="6" spans="1:22" s="65" customFormat="1" ht="31.2" customHeight="1" x14ac:dyDescent="0.3">
      <c r="A6" s="53" t="s">
        <v>35</v>
      </c>
      <c r="B6" s="53" t="s">
        <v>0</v>
      </c>
      <c r="C6" s="53" t="s">
        <v>99</v>
      </c>
      <c r="D6" s="53" t="s">
        <v>39</v>
      </c>
      <c r="E6" s="53" t="s">
        <v>53</v>
      </c>
      <c r="F6" s="48" t="s">
        <v>38</v>
      </c>
      <c r="G6" s="53" t="s">
        <v>36</v>
      </c>
      <c r="H6" s="53" t="s">
        <v>37</v>
      </c>
      <c r="I6" s="53" t="s">
        <v>43</v>
      </c>
      <c r="J6" s="53" t="s">
        <v>44</v>
      </c>
      <c r="K6" s="53" t="s">
        <v>45</v>
      </c>
      <c r="L6" s="53" t="s">
        <v>46</v>
      </c>
      <c r="M6" s="53" t="s">
        <v>47</v>
      </c>
      <c r="N6" s="53" t="s">
        <v>48</v>
      </c>
      <c r="O6" s="53" t="s">
        <v>49</v>
      </c>
      <c r="P6" s="53" t="s">
        <v>50</v>
      </c>
      <c r="Q6" s="53" t="s">
        <v>51</v>
      </c>
      <c r="R6" s="47" t="s">
        <v>52</v>
      </c>
      <c r="S6" s="59" t="s">
        <v>40</v>
      </c>
      <c r="T6" s="59" t="s">
        <v>41</v>
      </c>
      <c r="U6" s="59" t="s">
        <v>42</v>
      </c>
    </row>
    <row r="7" spans="1:22" s="75" customFormat="1" ht="15.45" customHeight="1" x14ac:dyDescent="0.3">
      <c r="A7" s="70" t="s">
        <v>40</v>
      </c>
      <c r="B7" s="71"/>
      <c r="C7" s="71"/>
      <c r="D7" s="70" t="s">
        <v>40</v>
      </c>
      <c r="E7" s="71"/>
      <c r="F7" s="72">
        <f t="shared" ref="F7:R7" si="0">+F8+F36+F49+F61+F68+F75+F82+F86+F92+F120+F148+F176+F204+F234+F53</f>
        <v>53919885.404000007</v>
      </c>
      <c r="G7" s="72">
        <f>+G8+G36+G49+G61+G68+G75+G82+G86+G92+G120+G148+G176+G204+G234+G53</f>
        <v>3542911.4700000007</v>
      </c>
      <c r="H7" s="72">
        <f t="shared" si="0"/>
        <v>3687662.5199999996</v>
      </c>
      <c r="I7" s="72">
        <f t="shared" si="0"/>
        <v>4423764.3900000006</v>
      </c>
      <c r="J7" s="72">
        <f t="shared" si="0"/>
        <v>4442205.17</v>
      </c>
      <c r="K7" s="72">
        <f t="shared" si="0"/>
        <v>4750940.0599999996</v>
      </c>
      <c r="L7" s="72">
        <f t="shared" si="0"/>
        <v>4460464.8599999994</v>
      </c>
      <c r="M7" s="72">
        <f t="shared" si="0"/>
        <v>3987050.0699999989</v>
      </c>
      <c r="N7" s="72">
        <f t="shared" si="0"/>
        <v>4574982.79</v>
      </c>
      <c r="O7" s="72">
        <f t="shared" si="0"/>
        <v>4838800.7299999995</v>
      </c>
      <c r="P7" s="72">
        <f t="shared" si="0"/>
        <v>0</v>
      </c>
      <c r="Q7" s="72">
        <f t="shared" si="0"/>
        <v>0</v>
      </c>
      <c r="R7" s="72">
        <f t="shared" si="0"/>
        <v>0</v>
      </c>
      <c r="S7" s="72">
        <f>+S8+S36+S49+S61+S68+S75+S82+S86+S92+S120+S148+S176+S204+S234+S53</f>
        <v>38708782.060000002</v>
      </c>
      <c r="T7" s="73">
        <f>F7-S7</f>
        <v>15211103.344000004</v>
      </c>
      <c r="U7" s="74">
        <f>S7/F7</f>
        <v>0.71789436809760765</v>
      </c>
    </row>
    <row r="8" spans="1:22" s="79" customFormat="1" ht="15.45" customHeight="1" x14ac:dyDescent="0.3">
      <c r="A8" s="56" t="s">
        <v>1</v>
      </c>
      <c r="B8" s="57" t="s">
        <v>54</v>
      </c>
      <c r="C8" s="57"/>
      <c r="D8" s="56"/>
      <c r="E8" s="66"/>
      <c r="F8" s="76">
        <f t="shared" ref="F8:R8" si="1">SUM(F9:F35)</f>
        <v>3274629.0582173569</v>
      </c>
      <c r="G8" s="76">
        <f>SUM(G9:G35)</f>
        <v>200480.27135000005</v>
      </c>
      <c r="H8" s="76">
        <f t="shared" ref="H8:N8" si="2">SUM(H9:H35)</f>
        <v>209966.66246999995</v>
      </c>
      <c r="I8" s="76">
        <f t="shared" si="2"/>
        <v>264310.70063602825</v>
      </c>
      <c r="J8" s="76">
        <f t="shared" si="2"/>
        <v>253760.80996000004</v>
      </c>
      <c r="K8" s="76">
        <f t="shared" si="2"/>
        <v>284964.34026637621</v>
      </c>
      <c r="L8" s="76">
        <f t="shared" si="2"/>
        <v>267858.47236763127</v>
      </c>
      <c r="M8" s="76">
        <f t="shared" si="2"/>
        <v>252862.50470803864</v>
      </c>
      <c r="N8" s="76">
        <f t="shared" si="2"/>
        <v>255502.43087251141</v>
      </c>
      <c r="O8" s="76">
        <f t="shared" si="1"/>
        <v>304286.86400697537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7">
        <f t="shared" ref="S8:S35" si="3">SUM(G8:R8)</f>
        <v>2293993.0566375609</v>
      </c>
      <c r="T8" s="77">
        <f>F8-S8</f>
        <v>980636.00157979596</v>
      </c>
      <c r="U8" s="78">
        <f>S8/F8</f>
        <v>0.70053524104692499</v>
      </c>
    </row>
    <row r="9" spans="1:22" s="84" customFormat="1" ht="15.45" customHeight="1" x14ac:dyDescent="0.3">
      <c r="A9" s="80" t="s">
        <v>1</v>
      </c>
      <c r="B9" s="58" t="s">
        <v>33</v>
      </c>
      <c r="C9" s="58" t="s">
        <v>100</v>
      </c>
      <c r="D9" s="54" t="s">
        <v>2</v>
      </c>
      <c r="E9" s="67" t="s">
        <v>55</v>
      </c>
      <c r="F9" s="81">
        <v>96751.854999999923</v>
      </c>
      <c r="G9" s="81">
        <v>0</v>
      </c>
      <c r="H9" s="82">
        <v>0</v>
      </c>
      <c r="I9" s="82">
        <v>1977.7671600000001</v>
      </c>
      <c r="J9" s="82">
        <v>26741.081099999999</v>
      </c>
      <c r="K9" s="82">
        <v>0</v>
      </c>
      <c r="L9" s="82">
        <v>9266.5657100000008</v>
      </c>
      <c r="M9" s="82">
        <v>0</v>
      </c>
      <c r="N9" s="82">
        <v>1574.93911</v>
      </c>
      <c r="O9" s="82">
        <v>12664.93597</v>
      </c>
      <c r="P9" s="82"/>
      <c r="Q9" s="82"/>
      <c r="R9" s="82"/>
      <c r="S9" s="82">
        <f t="shared" si="3"/>
        <v>52225.289049999999</v>
      </c>
      <c r="T9" s="82">
        <f t="shared" ref="T9:T76" si="4">F9-S9</f>
        <v>44526.565949999924</v>
      </c>
      <c r="U9" s="83">
        <f t="shared" ref="U9:U85" si="5">S9/F9</f>
        <v>0.53978591986685986</v>
      </c>
    </row>
    <row r="10" spans="1:22" s="84" customFormat="1" ht="15.45" customHeight="1" x14ac:dyDescent="0.3">
      <c r="A10" s="80" t="s">
        <v>1</v>
      </c>
      <c r="B10" s="58" t="s">
        <v>33</v>
      </c>
      <c r="C10" s="58" t="s">
        <v>100</v>
      </c>
      <c r="D10" s="54" t="s">
        <v>3</v>
      </c>
      <c r="E10" s="67" t="s">
        <v>56</v>
      </c>
      <c r="F10" s="81">
        <v>8300</v>
      </c>
      <c r="G10" s="81">
        <v>0</v>
      </c>
      <c r="H10" s="82">
        <v>0</v>
      </c>
      <c r="I10" s="82">
        <v>0</v>
      </c>
      <c r="J10" s="82">
        <v>0</v>
      </c>
      <c r="K10" s="82">
        <v>3781.655960000001</v>
      </c>
      <c r="L10" s="82">
        <v>0</v>
      </c>
      <c r="M10" s="82">
        <v>4022.4522400000001</v>
      </c>
      <c r="N10" s="82">
        <v>0</v>
      </c>
      <c r="O10" s="82">
        <v>0</v>
      </c>
      <c r="P10" s="82"/>
      <c r="Q10" s="82"/>
      <c r="R10" s="82"/>
      <c r="S10" s="82">
        <f t="shared" si="3"/>
        <v>7804.1082000000006</v>
      </c>
      <c r="T10" s="82">
        <f t="shared" si="4"/>
        <v>495.89179999999942</v>
      </c>
      <c r="U10" s="83">
        <f t="shared" si="5"/>
        <v>0.94025400000000003</v>
      </c>
    </row>
    <row r="11" spans="1:22" s="84" customFormat="1" ht="15.45" customHeight="1" x14ac:dyDescent="0.3">
      <c r="A11" s="80" t="s">
        <v>1</v>
      </c>
      <c r="B11" s="58" t="s">
        <v>33</v>
      </c>
      <c r="C11" s="58" t="s">
        <v>100</v>
      </c>
      <c r="D11" s="54">
        <v>1551</v>
      </c>
      <c r="E11" s="67" t="s">
        <v>57</v>
      </c>
      <c r="F11" s="81">
        <v>176298.0086853519</v>
      </c>
      <c r="G11" s="81">
        <v>0</v>
      </c>
      <c r="H11" s="82">
        <v>0</v>
      </c>
      <c r="I11" s="82">
        <v>15652.96456602822</v>
      </c>
      <c r="J11" s="82">
        <v>0</v>
      </c>
      <c r="K11" s="82">
        <v>11570.68535637626</v>
      </c>
      <c r="L11" s="82">
        <v>6135.0711676312112</v>
      </c>
      <c r="M11" s="82">
        <v>7378.8829780386041</v>
      </c>
      <c r="N11" s="82">
        <v>17160.427112511341</v>
      </c>
      <c r="O11" s="82">
        <v>22218.766426975319</v>
      </c>
      <c r="P11" s="82"/>
      <c r="Q11" s="82"/>
      <c r="R11" s="82"/>
      <c r="S11" s="82">
        <f t="shared" si="3"/>
        <v>80116.797607560962</v>
      </c>
      <c r="T11" s="82">
        <f t="shared" si="4"/>
        <v>96181.21107779094</v>
      </c>
      <c r="U11" s="83">
        <f t="shared" si="5"/>
        <v>0.45443960601137318</v>
      </c>
    </row>
    <row r="12" spans="1:22" s="84" customFormat="1" ht="15.45" customHeight="1" x14ac:dyDescent="0.3">
      <c r="A12" s="80" t="s">
        <v>1</v>
      </c>
      <c r="B12" s="58" t="s">
        <v>33</v>
      </c>
      <c r="C12" s="58" t="s">
        <v>100</v>
      </c>
      <c r="D12" s="54">
        <v>1560</v>
      </c>
      <c r="E12" s="54" t="s">
        <v>84</v>
      </c>
      <c r="F12" s="81">
        <v>0</v>
      </c>
      <c r="G12" s="81">
        <v>584.7258700000001</v>
      </c>
      <c r="H12" s="82"/>
      <c r="I12" s="82"/>
      <c r="J12" s="82">
        <v>2369.4839999999999</v>
      </c>
      <c r="K12" s="82">
        <v>510.65418000000011</v>
      </c>
      <c r="L12" s="82"/>
      <c r="M12" s="82"/>
      <c r="N12" s="82"/>
      <c r="O12" s="82">
        <v>814.3130000000001</v>
      </c>
      <c r="P12" s="82"/>
      <c r="Q12" s="82"/>
      <c r="R12" s="82"/>
      <c r="S12" s="82">
        <f t="shared" si="3"/>
        <v>4279.1770500000002</v>
      </c>
      <c r="T12" s="82">
        <f t="shared" ref="T12" si="6">F12-S12</f>
        <v>-4279.1770500000002</v>
      </c>
      <c r="U12" s="83"/>
    </row>
    <row r="13" spans="1:22" s="84" customFormat="1" ht="15.45" customHeight="1" x14ac:dyDescent="0.3">
      <c r="A13" s="80" t="s">
        <v>1</v>
      </c>
      <c r="B13" s="54" t="s">
        <v>34</v>
      </c>
      <c r="C13" s="58" t="s">
        <v>100</v>
      </c>
      <c r="D13" s="54" t="s">
        <v>96</v>
      </c>
      <c r="E13" s="68" t="s">
        <v>101</v>
      </c>
      <c r="F13" s="81">
        <v>829.99999999999989</v>
      </c>
      <c r="G13" s="81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/>
      <c r="Q13" s="82"/>
      <c r="R13" s="82"/>
      <c r="S13" s="82">
        <f t="shared" si="3"/>
        <v>0</v>
      </c>
      <c r="T13" s="82">
        <f>F13-S13</f>
        <v>829.99999999999989</v>
      </c>
      <c r="U13" s="83">
        <f>S13/F13</f>
        <v>0</v>
      </c>
    </row>
    <row r="14" spans="1:22" s="84" customFormat="1" ht="15.45" customHeight="1" x14ac:dyDescent="0.3">
      <c r="A14" s="80" t="s">
        <v>1</v>
      </c>
      <c r="B14" s="54" t="s">
        <v>34</v>
      </c>
      <c r="C14" s="58" t="s">
        <v>100</v>
      </c>
      <c r="D14" s="54" t="s">
        <v>4</v>
      </c>
      <c r="E14" s="67" t="s">
        <v>58</v>
      </c>
      <c r="F14" s="81">
        <v>434954.12400000013</v>
      </c>
      <c r="G14" s="81">
        <v>35820.704210000004</v>
      </c>
      <c r="H14" s="82">
        <v>37825.355320000017</v>
      </c>
      <c r="I14" s="82">
        <v>39994.064170000012</v>
      </c>
      <c r="J14" s="82">
        <v>40490.049280000007</v>
      </c>
      <c r="K14" s="82">
        <v>42540.311159999997</v>
      </c>
      <c r="L14" s="82">
        <v>43626.659479999988</v>
      </c>
      <c r="M14" s="82">
        <v>43481.558580000012</v>
      </c>
      <c r="N14" s="82">
        <v>43226.974649999996</v>
      </c>
      <c r="O14" s="82">
        <v>43707.95061</v>
      </c>
      <c r="P14" s="82"/>
      <c r="Q14" s="82"/>
      <c r="R14" s="82"/>
      <c r="S14" s="82">
        <f t="shared" si="3"/>
        <v>370713.62745999999</v>
      </c>
      <c r="T14" s="82">
        <f t="shared" si="4"/>
        <v>64240.496540000138</v>
      </c>
      <c r="U14" s="83">
        <f t="shared" si="5"/>
        <v>0.85230512140172254</v>
      </c>
    </row>
    <row r="15" spans="1:22" s="84" customFormat="1" ht="15.45" customHeight="1" x14ac:dyDescent="0.3">
      <c r="A15" s="80" t="s">
        <v>1</v>
      </c>
      <c r="B15" s="54" t="s">
        <v>34</v>
      </c>
      <c r="C15" s="58" t="s">
        <v>100</v>
      </c>
      <c r="D15" s="54" t="s">
        <v>5</v>
      </c>
      <c r="E15" s="67" t="s">
        <v>59</v>
      </c>
      <c r="F15" s="81">
        <v>554093.973</v>
      </c>
      <c r="G15" s="81">
        <v>39998.518380000009</v>
      </c>
      <c r="H15" s="82">
        <v>41992.681360000002</v>
      </c>
      <c r="I15" s="82">
        <v>42441.278100000003</v>
      </c>
      <c r="J15" s="82">
        <v>44354.915310000011</v>
      </c>
      <c r="K15" s="82">
        <v>46122.138030000002</v>
      </c>
      <c r="L15" s="82">
        <v>45835.02277000001</v>
      </c>
      <c r="M15" s="82">
        <v>43232.508800000003</v>
      </c>
      <c r="N15" s="82">
        <v>43840.228160000013</v>
      </c>
      <c r="O15" s="82">
        <v>43608.239009999998</v>
      </c>
      <c r="P15" s="82"/>
      <c r="Q15" s="82"/>
      <c r="R15" s="82"/>
      <c r="S15" s="82">
        <f t="shared" si="3"/>
        <v>391425.52992000006</v>
      </c>
      <c r="T15" s="82">
        <f t="shared" si="4"/>
        <v>162668.44307999994</v>
      </c>
      <c r="U15" s="83">
        <f t="shared" si="5"/>
        <v>0.70642444963031581</v>
      </c>
    </row>
    <row r="16" spans="1:22" s="84" customFormat="1" ht="15.45" customHeight="1" x14ac:dyDescent="0.3">
      <c r="A16" s="80" t="s">
        <v>1</v>
      </c>
      <c r="B16" s="54" t="s">
        <v>34</v>
      </c>
      <c r="C16" s="58" t="s">
        <v>100</v>
      </c>
      <c r="D16" s="54" t="s">
        <v>6</v>
      </c>
      <c r="E16" s="67" t="s">
        <v>60</v>
      </c>
      <c r="F16" s="81">
        <v>39978.07600000003</v>
      </c>
      <c r="G16" s="81">
        <v>2004.06</v>
      </c>
      <c r="H16" s="82">
        <v>2449.29</v>
      </c>
      <c r="I16" s="82">
        <v>2422.304000000001</v>
      </c>
      <c r="J16" s="82">
        <v>2865.1795000000002</v>
      </c>
      <c r="K16" s="82">
        <v>4333.2590000000009</v>
      </c>
      <c r="L16" s="82">
        <v>7475.3720000000003</v>
      </c>
      <c r="M16" s="82">
        <v>5201.8899999999994</v>
      </c>
      <c r="N16" s="82">
        <v>4120.88922</v>
      </c>
      <c r="O16" s="82">
        <v>7060.7050000000008</v>
      </c>
      <c r="P16" s="82"/>
      <c r="Q16" s="82"/>
      <c r="R16" s="82"/>
      <c r="S16" s="82">
        <f t="shared" si="3"/>
        <v>37932.94872</v>
      </c>
      <c r="T16" s="82">
        <f t="shared" si="4"/>
        <v>2045.1272800000297</v>
      </c>
      <c r="U16" s="83">
        <f t="shared" si="5"/>
        <v>0.94884377927542018</v>
      </c>
    </row>
    <row r="17" spans="1:21" s="84" customFormat="1" ht="15.45" customHeight="1" x14ac:dyDescent="0.3">
      <c r="A17" s="80" t="s">
        <v>1</v>
      </c>
      <c r="B17" s="54" t="s">
        <v>34</v>
      </c>
      <c r="C17" s="58" t="s">
        <v>100</v>
      </c>
      <c r="D17" s="54" t="s">
        <v>7</v>
      </c>
      <c r="E17" s="67" t="s">
        <v>61</v>
      </c>
      <c r="F17" s="81">
        <v>76172.106000000073</v>
      </c>
      <c r="G17" s="81">
        <v>234.309</v>
      </c>
      <c r="H17" s="82">
        <v>602.80500000000006</v>
      </c>
      <c r="I17" s="82">
        <v>186.16900000000001</v>
      </c>
      <c r="J17" s="82">
        <v>2652.0990000000002</v>
      </c>
      <c r="K17" s="82">
        <v>15083.59</v>
      </c>
      <c r="L17" s="82">
        <v>1171.5450000000001</v>
      </c>
      <c r="M17" s="82">
        <v>1397.8009999999999</v>
      </c>
      <c r="N17" s="82">
        <v>2295.1656400000002</v>
      </c>
      <c r="O17" s="82">
        <v>1575.423</v>
      </c>
      <c r="P17" s="82"/>
      <c r="Q17" s="82"/>
      <c r="R17" s="82"/>
      <c r="S17" s="82">
        <f t="shared" si="3"/>
        <v>25198.906639999997</v>
      </c>
      <c r="T17" s="82">
        <f t="shared" si="4"/>
        <v>50973.199360000071</v>
      </c>
      <c r="U17" s="83">
        <f t="shared" si="5"/>
        <v>0.33081541214050159</v>
      </c>
    </row>
    <row r="18" spans="1:21" s="84" customFormat="1" ht="15.45" customHeight="1" x14ac:dyDescent="0.3">
      <c r="A18" s="80" t="s">
        <v>1</v>
      </c>
      <c r="B18" s="54" t="s">
        <v>34</v>
      </c>
      <c r="C18" s="58" t="s">
        <v>100</v>
      </c>
      <c r="D18" s="54" t="s">
        <v>8</v>
      </c>
      <c r="E18" s="67" t="s">
        <v>62</v>
      </c>
      <c r="F18" s="81">
        <v>4962.0999999999976</v>
      </c>
      <c r="G18" s="81">
        <v>582.35804000000007</v>
      </c>
      <c r="H18" s="82">
        <v>225.62106</v>
      </c>
      <c r="I18" s="82">
        <v>304.30518999999998</v>
      </c>
      <c r="J18" s="82">
        <v>143.11358000000001</v>
      </c>
      <c r="K18" s="82">
        <v>82.510610000000014</v>
      </c>
      <c r="L18" s="82">
        <v>346.52152999999998</v>
      </c>
      <c r="M18" s="82">
        <v>33.352720000000012</v>
      </c>
      <c r="N18" s="82">
        <v>155.10542000000001</v>
      </c>
      <c r="O18" s="82">
        <v>230.44444999999999</v>
      </c>
      <c r="P18" s="82"/>
      <c r="Q18" s="82"/>
      <c r="R18" s="82"/>
      <c r="S18" s="82">
        <f t="shared" si="3"/>
        <v>2103.3326000000002</v>
      </c>
      <c r="T18" s="82">
        <f t="shared" si="4"/>
        <v>2858.7673999999975</v>
      </c>
      <c r="U18" s="83">
        <f t="shared" si="5"/>
        <v>0.42387952681324464</v>
      </c>
    </row>
    <row r="19" spans="1:21" s="84" customFormat="1" ht="15.45" customHeight="1" x14ac:dyDescent="0.3">
      <c r="A19" s="80" t="s">
        <v>1</v>
      </c>
      <c r="B19" s="54" t="s">
        <v>34</v>
      </c>
      <c r="C19" s="58" t="s">
        <v>100</v>
      </c>
      <c r="D19" s="54" t="s">
        <v>9</v>
      </c>
      <c r="E19" s="67" t="s">
        <v>63</v>
      </c>
      <c r="F19" s="81">
        <v>332035.94353200262</v>
      </c>
      <c r="G19" s="81">
        <v>26922.006440000001</v>
      </c>
      <c r="H19" s="82">
        <v>28449.17125000001</v>
      </c>
      <c r="I19" s="82">
        <v>29236.66604</v>
      </c>
      <c r="J19" s="82">
        <v>30114.780459999991</v>
      </c>
      <c r="K19" s="82">
        <v>31849.030180000009</v>
      </c>
      <c r="L19" s="82">
        <v>33288.471769999996</v>
      </c>
      <c r="M19" s="82">
        <v>31336.119559999999</v>
      </c>
      <c r="N19" s="82">
        <v>31225.854110000011</v>
      </c>
      <c r="O19" s="82">
        <v>32315.830580000009</v>
      </c>
      <c r="P19" s="82"/>
      <c r="Q19" s="82"/>
      <c r="R19" s="82"/>
      <c r="S19" s="82">
        <f t="shared" si="3"/>
        <v>274737.93038999999</v>
      </c>
      <c r="T19" s="82">
        <f t="shared" si="4"/>
        <v>57298.01314200263</v>
      </c>
      <c r="U19" s="83">
        <f t="shared" si="5"/>
        <v>0.82743430565829668</v>
      </c>
    </row>
    <row r="20" spans="1:21" s="84" customFormat="1" ht="15.45" customHeight="1" x14ac:dyDescent="0.3">
      <c r="A20" s="80" t="s">
        <v>1</v>
      </c>
      <c r="B20" s="54" t="s">
        <v>34</v>
      </c>
      <c r="C20" s="58" t="s">
        <v>100</v>
      </c>
      <c r="D20" s="54" t="s">
        <v>10</v>
      </c>
      <c r="E20" s="67" t="s">
        <v>64</v>
      </c>
      <c r="F20" s="81">
        <v>112341.4000000001</v>
      </c>
      <c r="G20" s="81">
        <v>8494.6111599999949</v>
      </c>
      <c r="H20" s="82">
        <v>8322.948190000001</v>
      </c>
      <c r="I20" s="82">
        <v>8402.6495799999993</v>
      </c>
      <c r="J20" s="82">
        <v>8303.9900399999988</v>
      </c>
      <c r="K20" s="82">
        <v>7685.7369999999974</v>
      </c>
      <c r="L20" s="82">
        <v>7906.5501699999986</v>
      </c>
      <c r="M20" s="82">
        <v>4597.0745500000003</v>
      </c>
      <c r="N20" s="82">
        <v>5094.6665800000001</v>
      </c>
      <c r="O20" s="82">
        <v>8721.3958899999998</v>
      </c>
      <c r="P20" s="82"/>
      <c r="Q20" s="82"/>
      <c r="R20" s="82"/>
      <c r="S20" s="82">
        <f t="shared" si="3"/>
        <v>67529.623159999988</v>
      </c>
      <c r="T20" s="82">
        <f t="shared" si="4"/>
        <v>44811.776840000108</v>
      </c>
      <c r="U20" s="83">
        <f t="shared" si="5"/>
        <v>0.6011107495544824</v>
      </c>
    </row>
    <row r="21" spans="1:21" s="84" customFormat="1" ht="15.45" customHeight="1" x14ac:dyDescent="0.3">
      <c r="A21" s="80" t="s">
        <v>1</v>
      </c>
      <c r="B21" s="54" t="s">
        <v>34</v>
      </c>
      <c r="C21" s="58" t="s">
        <v>100</v>
      </c>
      <c r="D21" s="54" t="s">
        <v>11</v>
      </c>
      <c r="E21" s="67" t="s">
        <v>65</v>
      </c>
      <c r="F21" s="81">
        <v>11316.22</v>
      </c>
      <c r="G21" s="81">
        <v>867.39233000000036</v>
      </c>
      <c r="H21" s="82">
        <v>385.82135000000011</v>
      </c>
      <c r="I21" s="82">
        <v>131.35414000000009</v>
      </c>
      <c r="J21" s="82">
        <v>530.43390999999997</v>
      </c>
      <c r="K21" s="82">
        <v>1899.148730000001</v>
      </c>
      <c r="L21" s="82">
        <v>1627.98524</v>
      </c>
      <c r="M21" s="82">
        <v>2781.330829999999</v>
      </c>
      <c r="N21" s="82">
        <v>1656.8816899999999</v>
      </c>
      <c r="O21" s="82">
        <v>1963.1400699999999</v>
      </c>
      <c r="P21" s="82"/>
      <c r="Q21" s="82"/>
      <c r="R21" s="82"/>
      <c r="S21" s="82">
        <f t="shared" si="3"/>
        <v>11843.488290000001</v>
      </c>
      <c r="T21" s="82">
        <f t="shared" si="4"/>
        <v>-527.2682900000018</v>
      </c>
      <c r="U21" s="83">
        <f t="shared" si="5"/>
        <v>1.046594029631803</v>
      </c>
    </row>
    <row r="22" spans="1:21" s="84" customFormat="1" ht="15.45" customHeight="1" x14ac:dyDescent="0.3">
      <c r="A22" s="80" t="s">
        <v>1</v>
      </c>
      <c r="B22" s="54" t="s">
        <v>34</v>
      </c>
      <c r="C22" s="58" t="s">
        <v>100</v>
      </c>
      <c r="D22" s="54" t="s">
        <v>12</v>
      </c>
      <c r="E22" s="67" t="s">
        <v>66</v>
      </c>
      <c r="F22" s="81">
        <v>6025.7999999999993</v>
      </c>
      <c r="G22" s="81">
        <v>328.33278999999999</v>
      </c>
      <c r="H22" s="82">
        <v>719.4197700000002</v>
      </c>
      <c r="I22" s="82">
        <v>707.63474000000008</v>
      </c>
      <c r="J22" s="82">
        <v>662.60726</v>
      </c>
      <c r="K22" s="82">
        <v>368.49257000000011</v>
      </c>
      <c r="L22" s="82">
        <v>942.71028000000013</v>
      </c>
      <c r="M22" s="82">
        <v>211.88059999999999</v>
      </c>
      <c r="N22" s="82">
        <v>2.9049999999999998</v>
      </c>
      <c r="O22" s="82">
        <v>923.36752999999999</v>
      </c>
      <c r="P22" s="82"/>
      <c r="Q22" s="82"/>
      <c r="R22" s="82"/>
      <c r="S22" s="82">
        <f t="shared" si="3"/>
        <v>4867.3505400000013</v>
      </c>
      <c r="T22" s="82">
        <f t="shared" si="4"/>
        <v>1158.449459999998</v>
      </c>
      <c r="U22" s="83">
        <f t="shared" si="5"/>
        <v>0.80775175744299543</v>
      </c>
    </row>
    <row r="23" spans="1:21" s="84" customFormat="1" ht="15.45" customHeight="1" x14ac:dyDescent="0.3">
      <c r="A23" s="80" t="s">
        <v>1</v>
      </c>
      <c r="B23" s="54" t="s">
        <v>34</v>
      </c>
      <c r="C23" s="58" t="s">
        <v>100</v>
      </c>
      <c r="D23" s="54" t="s">
        <v>13</v>
      </c>
      <c r="E23" s="67" t="s">
        <v>67</v>
      </c>
      <c r="F23" s="81">
        <v>267088.10700000043</v>
      </c>
      <c r="G23" s="81">
        <v>29069.76562000002</v>
      </c>
      <c r="H23" s="82">
        <v>25776.32644999999</v>
      </c>
      <c r="I23" s="82">
        <v>26125.18956000001</v>
      </c>
      <c r="J23" s="82">
        <v>15080.71074</v>
      </c>
      <c r="K23" s="82">
        <v>17640.231529999979</v>
      </c>
      <c r="L23" s="82">
        <v>21231.844880000011</v>
      </c>
      <c r="M23" s="82">
        <v>17184.928390000008</v>
      </c>
      <c r="N23" s="82">
        <v>20892.39728999999</v>
      </c>
      <c r="O23" s="82">
        <v>23789.360400000009</v>
      </c>
      <c r="P23" s="82"/>
      <c r="Q23" s="82"/>
      <c r="R23" s="82"/>
      <c r="S23" s="82">
        <f t="shared" si="3"/>
        <v>196790.75486000002</v>
      </c>
      <c r="T23" s="82">
        <f t="shared" si="4"/>
        <v>70297.35214000041</v>
      </c>
      <c r="U23" s="83">
        <f t="shared" si="5"/>
        <v>0.73680088967795077</v>
      </c>
    </row>
    <row r="24" spans="1:21" s="84" customFormat="1" ht="15.45" customHeight="1" x14ac:dyDescent="0.3">
      <c r="A24" s="80" t="s">
        <v>1</v>
      </c>
      <c r="B24" s="54" t="s">
        <v>34</v>
      </c>
      <c r="C24" s="58" t="s">
        <v>100</v>
      </c>
      <c r="D24" s="54" t="s">
        <v>14</v>
      </c>
      <c r="E24" s="67" t="s">
        <v>68</v>
      </c>
      <c r="F24" s="81">
        <v>284989.1700000008</v>
      </c>
      <c r="G24" s="81">
        <v>17128.293949999999</v>
      </c>
      <c r="H24" s="82">
        <v>22410.940619999968</v>
      </c>
      <c r="I24" s="82">
        <v>25035.38631000002</v>
      </c>
      <c r="J24" s="82">
        <v>32399.167580000008</v>
      </c>
      <c r="K24" s="82">
        <v>31755.407319999958</v>
      </c>
      <c r="L24" s="82">
        <v>22629.562429999991</v>
      </c>
      <c r="M24" s="82">
        <v>13478.73425</v>
      </c>
      <c r="N24" s="82">
        <v>16215.7078</v>
      </c>
      <c r="O24" s="82">
        <v>18654.648189999989</v>
      </c>
      <c r="P24" s="82"/>
      <c r="Q24" s="82"/>
      <c r="R24" s="82"/>
      <c r="S24" s="82">
        <f t="shared" si="3"/>
        <v>199707.84844999993</v>
      </c>
      <c r="T24" s="82">
        <f t="shared" si="4"/>
        <v>85281.321550000866</v>
      </c>
      <c r="U24" s="83">
        <f t="shared" si="5"/>
        <v>0.70075592153203359</v>
      </c>
    </row>
    <row r="25" spans="1:21" s="84" customFormat="1" ht="15.45" customHeight="1" x14ac:dyDescent="0.3">
      <c r="A25" s="80" t="s">
        <v>1</v>
      </c>
      <c r="B25" s="54" t="s">
        <v>34</v>
      </c>
      <c r="C25" s="58" t="s">
        <v>100</v>
      </c>
      <c r="D25" s="54" t="s">
        <v>15</v>
      </c>
      <c r="E25" s="67" t="s">
        <v>69</v>
      </c>
      <c r="F25" s="81">
        <v>76276.999999999985</v>
      </c>
      <c r="G25" s="81">
        <v>1577.6125400000001</v>
      </c>
      <c r="H25" s="82">
        <v>2462.2771699999998</v>
      </c>
      <c r="I25" s="82">
        <v>5248.0402000000004</v>
      </c>
      <c r="J25" s="82">
        <v>5204.3855199999989</v>
      </c>
      <c r="K25" s="82">
        <v>12118.90885</v>
      </c>
      <c r="L25" s="82">
        <v>3008.6769599999998</v>
      </c>
      <c r="M25" s="82">
        <v>6972.9744200000023</v>
      </c>
      <c r="N25" s="82">
        <v>18385.17396</v>
      </c>
      <c r="O25" s="82">
        <v>6312.3699500000012</v>
      </c>
      <c r="P25" s="82"/>
      <c r="Q25" s="82"/>
      <c r="R25" s="82"/>
      <c r="S25" s="82">
        <f t="shared" si="3"/>
        <v>61290.419570000005</v>
      </c>
      <c r="T25" s="82">
        <f t="shared" si="4"/>
        <v>14986.58042999998</v>
      </c>
      <c r="U25" s="83">
        <f t="shared" si="5"/>
        <v>0.8035242546245922</v>
      </c>
    </row>
    <row r="26" spans="1:21" s="84" customFormat="1" ht="15.45" customHeight="1" x14ac:dyDescent="0.3">
      <c r="A26" s="80" t="s">
        <v>1</v>
      </c>
      <c r="B26" s="54" t="s">
        <v>34</v>
      </c>
      <c r="C26" s="58" t="s">
        <v>100</v>
      </c>
      <c r="D26" s="54" t="s">
        <v>16</v>
      </c>
      <c r="E26" s="67" t="s">
        <v>70</v>
      </c>
      <c r="F26" s="81">
        <v>63193.001000000077</v>
      </c>
      <c r="G26" s="81">
        <v>3653.4300899999989</v>
      </c>
      <c r="H26" s="82">
        <v>4456.2031599999991</v>
      </c>
      <c r="I26" s="82">
        <v>4785.9987000000001</v>
      </c>
      <c r="J26" s="82">
        <v>2847.7222400000001</v>
      </c>
      <c r="K26" s="82">
        <v>3961.2541400000009</v>
      </c>
      <c r="L26" s="82">
        <v>6172.843640000001</v>
      </c>
      <c r="M26" s="82">
        <v>5431.8760699999984</v>
      </c>
      <c r="N26" s="82">
        <v>2947.854690000001</v>
      </c>
      <c r="O26" s="82">
        <v>5383.6647100000018</v>
      </c>
      <c r="P26" s="82"/>
      <c r="Q26" s="82"/>
      <c r="R26" s="82"/>
      <c r="S26" s="82">
        <f t="shared" si="3"/>
        <v>39640.847440000005</v>
      </c>
      <c r="T26" s="82">
        <f t="shared" si="4"/>
        <v>23552.153560000072</v>
      </c>
      <c r="U26" s="83">
        <f t="shared" si="5"/>
        <v>0.62729806802496935</v>
      </c>
    </row>
    <row r="27" spans="1:21" s="84" customFormat="1" ht="15.45" customHeight="1" x14ac:dyDescent="0.3">
      <c r="A27" s="80" t="s">
        <v>1</v>
      </c>
      <c r="B27" s="54" t="s">
        <v>34</v>
      </c>
      <c r="C27" s="58" t="s">
        <v>100</v>
      </c>
      <c r="D27" s="54" t="s">
        <v>17</v>
      </c>
      <c r="E27" s="67" t="s">
        <v>71</v>
      </c>
      <c r="F27" s="81">
        <v>292306.51000000018</v>
      </c>
      <c r="G27" s="81">
        <v>15757.24116000001</v>
      </c>
      <c r="H27" s="82">
        <v>12837.093819999989</v>
      </c>
      <c r="I27" s="82">
        <v>38149.193950000008</v>
      </c>
      <c r="J27" s="82">
        <v>16440.166480000011</v>
      </c>
      <c r="K27" s="82">
        <v>17040.315490000001</v>
      </c>
      <c r="L27" s="82">
        <v>16183.99028</v>
      </c>
      <c r="M27" s="82">
        <v>28054.943709999989</v>
      </c>
      <c r="N27" s="82">
        <v>18565.209400000011</v>
      </c>
      <c r="O27" s="82">
        <v>30520.495569999999</v>
      </c>
      <c r="P27" s="82"/>
      <c r="Q27" s="82"/>
      <c r="R27" s="82"/>
      <c r="S27" s="82">
        <f t="shared" si="3"/>
        <v>193548.64986000003</v>
      </c>
      <c r="T27" s="82">
        <f t="shared" si="4"/>
        <v>98757.86014000015</v>
      </c>
      <c r="U27" s="83">
        <f t="shared" si="5"/>
        <v>0.66214279613546723</v>
      </c>
    </row>
    <row r="28" spans="1:21" s="84" customFormat="1" ht="15.45" customHeight="1" x14ac:dyDescent="0.3">
      <c r="A28" s="80" t="s">
        <v>1</v>
      </c>
      <c r="B28" s="54" t="s">
        <v>34</v>
      </c>
      <c r="C28" s="58" t="s">
        <v>100</v>
      </c>
      <c r="D28" s="54" t="s">
        <v>18</v>
      </c>
      <c r="E28" s="67" t="s">
        <v>72</v>
      </c>
      <c r="F28" s="81">
        <v>12939.910000000031</v>
      </c>
      <c r="G28" s="81">
        <v>837.98909999999967</v>
      </c>
      <c r="H28" s="82">
        <v>545.83035000000029</v>
      </c>
      <c r="I28" s="82">
        <v>554.40386000000012</v>
      </c>
      <c r="J28" s="82">
        <v>519.13971000000004</v>
      </c>
      <c r="K28" s="82">
        <v>2483.3422700000001</v>
      </c>
      <c r="L28" s="82">
        <v>836.26645999999994</v>
      </c>
      <c r="M28" s="82">
        <v>509.71809000000007</v>
      </c>
      <c r="N28" s="82">
        <v>1204.98641</v>
      </c>
      <c r="O28" s="82">
        <v>1525.2463900000009</v>
      </c>
      <c r="P28" s="82"/>
      <c r="Q28" s="82"/>
      <c r="R28" s="82"/>
      <c r="S28" s="82">
        <f t="shared" si="3"/>
        <v>9016.9226400000007</v>
      </c>
      <c r="T28" s="82">
        <f t="shared" si="4"/>
        <v>3922.9873600000301</v>
      </c>
      <c r="U28" s="83">
        <f t="shared" si="5"/>
        <v>0.69683039835671035</v>
      </c>
    </row>
    <row r="29" spans="1:21" s="84" customFormat="1" ht="15.45" customHeight="1" x14ac:dyDescent="0.3">
      <c r="A29" s="80" t="s">
        <v>1</v>
      </c>
      <c r="B29" s="54" t="s">
        <v>34</v>
      </c>
      <c r="C29" s="58" t="s">
        <v>100</v>
      </c>
      <c r="D29" s="54" t="s">
        <v>19</v>
      </c>
      <c r="E29" s="67" t="s">
        <v>73</v>
      </c>
      <c r="F29" s="81">
        <v>215657.16999999969</v>
      </c>
      <c r="G29" s="81">
        <v>8147.1754099999989</v>
      </c>
      <c r="H29" s="82">
        <v>7826.4377600000007</v>
      </c>
      <c r="I29" s="82">
        <v>9748.3311099999955</v>
      </c>
      <c r="J29" s="82">
        <v>12287.396879999989</v>
      </c>
      <c r="K29" s="82">
        <v>20481.3642</v>
      </c>
      <c r="L29" s="82">
        <v>15192.206029999999</v>
      </c>
      <c r="M29" s="82">
        <v>27121.750610000021</v>
      </c>
      <c r="N29" s="82">
        <v>20789.803629999999</v>
      </c>
      <c r="O29" s="82">
        <v>18528.067600000009</v>
      </c>
      <c r="P29" s="82"/>
      <c r="Q29" s="82"/>
      <c r="R29" s="82"/>
      <c r="S29" s="82">
        <f t="shared" si="3"/>
        <v>140122.53323</v>
      </c>
      <c r="T29" s="82">
        <f t="shared" si="4"/>
        <v>75534.636769999692</v>
      </c>
      <c r="U29" s="83">
        <f t="shared" si="5"/>
        <v>0.64974669393092843</v>
      </c>
    </row>
    <row r="30" spans="1:21" s="84" customFormat="1" ht="15.45" customHeight="1" x14ac:dyDescent="0.3">
      <c r="A30" s="80" t="s">
        <v>1</v>
      </c>
      <c r="B30" s="54" t="s">
        <v>34</v>
      </c>
      <c r="C30" s="58" t="s">
        <v>100</v>
      </c>
      <c r="D30" s="54" t="s">
        <v>20</v>
      </c>
      <c r="E30" s="67" t="s">
        <v>74</v>
      </c>
      <c r="F30" s="81">
        <v>15769.999999999991</v>
      </c>
      <c r="G30" s="81">
        <v>1640.89921</v>
      </c>
      <c r="H30" s="82">
        <v>1027.67363</v>
      </c>
      <c r="I30" s="82">
        <v>178.85504</v>
      </c>
      <c r="J30" s="82">
        <v>126.98004</v>
      </c>
      <c r="K30" s="82">
        <v>371.72712000000013</v>
      </c>
      <c r="L30" s="82">
        <v>7693.4044600000007</v>
      </c>
      <c r="M30" s="82">
        <v>295.98795999999999</v>
      </c>
      <c r="N30" s="82">
        <v>41.211160000000007</v>
      </c>
      <c r="O30" s="82">
        <v>0</v>
      </c>
      <c r="P30" s="82"/>
      <c r="Q30" s="82"/>
      <c r="R30" s="82"/>
      <c r="S30" s="82">
        <f t="shared" si="3"/>
        <v>11376.738620000002</v>
      </c>
      <c r="T30" s="82">
        <f t="shared" si="4"/>
        <v>4393.261379999989</v>
      </c>
      <c r="U30" s="83">
        <f t="shared" si="5"/>
        <v>0.72141652631579001</v>
      </c>
    </row>
    <row r="31" spans="1:21" s="84" customFormat="1" ht="15.45" customHeight="1" x14ac:dyDescent="0.3">
      <c r="A31" s="80" t="s">
        <v>1</v>
      </c>
      <c r="B31" s="54" t="s">
        <v>34</v>
      </c>
      <c r="C31" s="58" t="s">
        <v>100</v>
      </c>
      <c r="D31" s="54" t="s">
        <v>21</v>
      </c>
      <c r="E31" s="67" t="s">
        <v>75</v>
      </c>
      <c r="F31" s="81">
        <v>7968</v>
      </c>
      <c r="G31" s="81">
        <v>36.022000000000013</v>
      </c>
      <c r="H31" s="82">
        <v>71.413200000000003</v>
      </c>
      <c r="I31" s="82">
        <v>38.673850000000002</v>
      </c>
      <c r="J31" s="82">
        <v>63.733210000000007</v>
      </c>
      <c r="K31" s="82">
        <v>169.08345</v>
      </c>
      <c r="L31" s="82">
        <v>100.69394</v>
      </c>
      <c r="M31" s="82">
        <v>2.138910000000001</v>
      </c>
      <c r="N31" s="82">
        <v>552.57333000000006</v>
      </c>
      <c r="O31" s="82">
        <v>185.99386999999999</v>
      </c>
      <c r="P31" s="82"/>
      <c r="Q31" s="82"/>
      <c r="R31" s="82"/>
      <c r="S31" s="82">
        <f t="shared" si="3"/>
        <v>1220.3257600000002</v>
      </c>
      <c r="T31" s="82">
        <f t="shared" si="4"/>
        <v>6747.6742400000003</v>
      </c>
      <c r="U31" s="83">
        <f t="shared" si="5"/>
        <v>0.15315333333333336</v>
      </c>
    </row>
    <row r="32" spans="1:21" s="84" customFormat="1" ht="15.45" customHeight="1" x14ac:dyDescent="0.3">
      <c r="A32" s="80" t="s">
        <v>1</v>
      </c>
      <c r="B32" s="54" t="s">
        <v>34</v>
      </c>
      <c r="C32" s="58" t="s">
        <v>100</v>
      </c>
      <c r="D32" s="54" t="s">
        <v>22</v>
      </c>
      <c r="E32" s="67" t="s">
        <v>76</v>
      </c>
      <c r="F32" s="81">
        <v>74080.949999999881</v>
      </c>
      <c r="G32" s="81">
        <v>1293.19784</v>
      </c>
      <c r="H32" s="82">
        <v>5798.9232700000002</v>
      </c>
      <c r="I32" s="82">
        <v>6543.0510700000004</v>
      </c>
      <c r="J32" s="82">
        <v>2180.44362</v>
      </c>
      <c r="K32" s="82">
        <v>7206.850150000002</v>
      </c>
      <c r="L32" s="82">
        <v>9803.5475200000019</v>
      </c>
      <c r="M32" s="82">
        <v>2419.1423300000001</v>
      </c>
      <c r="N32" s="82">
        <v>261.69241</v>
      </c>
      <c r="O32" s="82">
        <v>17326.229500000001</v>
      </c>
      <c r="P32" s="82"/>
      <c r="Q32" s="82"/>
      <c r="R32" s="82"/>
      <c r="S32" s="82">
        <f t="shared" si="3"/>
        <v>52833.077710000012</v>
      </c>
      <c r="T32" s="82">
        <f t="shared" si="4"/>
        <v>21247.872289999868</v>
      </c>
      <c r="U32" s="83">
        <f t="shared" si="5"/>
        <v>0.71318034811918718</v>
      </c>
    </row>
    <row r="33" spans="1:21" s="84" customFormat="1" ht="15.45" customHeight="1" x14ac:dyDescent="0.3">
      <c r="A33" s="80" t="s">
        <v>1</v>
      </c>
      <c r="B33" s="54" t="s">
        <v>34</v>
      </c>
      <c r="C33" s="58" t="s">
        <v>100</v>
      </c>
      <c r="D33" s="54" t="s">
        <v>23</v>
      </c>
      <c r="E33" s="67" t="s">
        <v>77</v>
      </c>
      <c r="F33" s="81">
        <v>3015.389999999994</v>
      </c>
      <c r="G33" s="81">
        <v>64.612130000000008</v>
      </c>
      <c r="H33" s="82">
        <v>156.13498000000001</v>
      </c>
      <c r="I33" s="82">
        <v>40.18030000000001</v>
      </c>
      <c r="J33" s="82">
        <v>55.937849999999997</v>
      </c>
      <c r="K33" s="82">
        <v>52.705000000000013</v>
      </c>
      <c r="L33" s="82">
        <v>127.96939999999999</v>
      </c>
      <c r="M33" s="82">
        <v>180.49932999999999</v>
      </c>
      <c r="N33" s="82">
        <v>35.262549999999997</v>
      </c>
      <c r="O33" s="82">
        <v>122.5462</v>
      </c>
      <c r="P33" s="82"/>
      <c r="Q33" s="82"/>
      <c r="R33" s="82"/>
      <c r="S33" s="82">
        <f t="shared" si="3"/>
        <v>835.84774000000004</v>
      </c>
      <c r="T33" s="82">
        <f t="shared" si="4"/>
        <v>2179.5422599999938</v>
      </c>
      <c r="U33" s="83">
        <f t="shared" si="5"/>
        <v>0.27719390858230669</v>
      </c>
    </row>
    <row r="34" spans="1:21" s="84" customFormat="1" ht="15.45" customHeight="1" x14ac:dyDescent="0.3">
      <c r="A34" s="80" t="s">
        <v>1</v>
      </c>
      <c r="B34" s="54" t="s">
        <v>34</v>
      </c>
      <c r="C34" s="58" t="s">
        <v>100</v>
      </c>
      <c r="D34" s="54" t="s">
        <v>24</v>
      </c>
      <c r="E34" s="67" t="s">
        <v>78</v>
      </c>
      <c r="F34" s="81">
        <v>101368.8340000005</v>
      </c>
      <c r="G34" s="81">
        <v>5183.6225499999937</v>
      </c>
      <c r="H34" s="82">
        <v>5574.234969999985</v>
      </c>
      <c r="I34" s="82">
        <v>6307.0861899999954</v>
      </c>
      <c r="J34" s="82">
        <v>5679.0886099999934</v>
      </c>
      <c r="K34" s="82">
        <v>5776.6242699999893</v>
      </c>
      <c r="L34" s="82">
        <v>6940.7158999999947</v>
      </c>
      <c r="M34" s="82">
        <v>7470.3899699999984</v>
      </c>
      <c r="N34" s="82">
        <v>5218.5996799999957</v>
      </c>
      <c r="O34" s="82">
        <v>6001.0898599999928</v>
      </c>
      <c r="P34" s="82"/>
      <c r="Q34" s="82"/>
      <c r="R34" s="82"/>
      <c r="S34" s="82">
        <f t="shared" si="3"/>
        <v>54151.451999999932</v>
      </c>
      <c r="T34" s="82">
        <f t="shared" si="4"/>
        <v>47217.382000000565</v>
      </c>
      <c r="U34" s="83">
        <f t="shared" si="5"/>
        <v>0.5342021789458451</v>
      </c>
    </row>
    <row r="35" spans="1:21" s="84" customFormat="1" ht="15.45" customHeight="1" x14ac:dyDescent="0.3">
      <c r="A35" s="80" t="s">
        <v>1</v>
      </c>
      <c r="B35" s="54" t="s">
        <v>34</v>
      </c>
      <c r="C35" s="58" t="s">
        <v>100</v>
      </c>
      <c r="D35" s="54" t="s">
        <v>25</v>
      </c>
      <c r="E35" s="67" t="s">
        <v>79</v>
      </c>
      <c r="F35" s="81">
        <v>5915.4099999999771</v>
      </c>
      <c r="G35" s="81">
        <v>253.39152999999999</v>
      </c>
      <c r="H35" s="82">
        <v>50.059790000000007</v>
      </c>
      <c r="I35" s="82">
        <v>99.153810000000021</v>
      </c>
      <c r="J35" s="82">
        <v>1648.2040400000001</v>
      </c>
      <c r="K35" s="82">
        <v>79.313700000000011</v>
      </c>
      <c r="L35" s="82">
        <v>314.27535</v>
      </c>
      <c r="M35" s="82">
        <v>64.568810000000013</v>
      </c>
      <c r="N35" s="82">
        <v>37.921870000000013</v>
      </c>
      <c r="O35" s="82">
        <v>132.64023</v>
      </c>
      <c r="P35" s="82"/>
      <c r="Q35" s="82"/>
      <c r="R35" s="82"/>
      <c r="S35" s="82">
        <f t="shared" si="3"/>
        <v>2679.5291300000004</v>
      </c>
      <c r="T35" s="82">
        <f t="shared" si="4"/>
        <v>3235.8808699999768</v>
      </c>
      <c r="U35" s="83">
        <f t="shared" si="5"/>
        <v>0.45297437202155233</v>
      </c>
    </row>
    <row r="36" spans="1:21" s="87" customFormat="1" ht="15.45" customHeight="1" x14ac:dyDescent="0.3">
      <c r="A36" s="56" t="s">
        <v>26</v>
      </c>
      <c r="B36" s="57" t="s">
        <v>54</v>
      </c>
      <c r="C36" s="57"/>
      <c r="D36" s="57"/>
      <c r="E36" s="69"/>
      <c r="F36" s="76">
        <f>SUM(F37:F48)</f>
        <v>12320158.999999998</v>
      </c>
      <c r="G36" s="76">
        <f>SUM(G37:G48)</f>
        <v>961311.14000000095</v>
      </c>
      <c r="H36" s="76">
        <f t="shared" ref="H36:S36" si="7">SUM(H37:H48)</f>
        <v>918051.40000000014</v>
      </c>
      <c r="I36" s="76">
        <f t="shared" si="7"/>
        <v>1056423.42</v>
      </c>
      <c r="J36" s="76">
        <f t="shared" si="7"/>
        <v>1151994.7299999997</v>
      </c>
      <c r="K36" s="76">
        <f t="shared" si="7"/>
        <v>1085433.5799999994</v>
      </c>
      <c r="L36" s="76">
        <f t="shared" si="7"/>
        <v>1101928.4799999997</v>
      </c>
      <c r="M36" s="76">
        <f t="shared" si="7"/>
        <v>1059752.1199999994</v>
      </c>
      <c r="N36" s="76">
        <f t="shared" si="7"/>
        <v>1289860.79</v>
      </c>
      <c r="O36" s="76">
        <f t="shared" si="7"/>
        <v>1029610.8299999998</v>
      </c>
      <c r="P36" s="76">
        <f t="shared" si="7"/>
        <v>0</v>
      </c>
      <c r="Q36" s="76">
        <f t="shared" si="7"/>
        <v>0</v>
      </c>
      <c r="R36" s="76">
        <f t="shared" si="7"/>
        <v>0</v>
      </c>
      <c r="S36" s="76">
        <f t="shared" si="7"/>
        <v>9654366.4900000021</v>
      </c>
      <c r="T36" s="85">
        <f t="shared" si="4"/>
        <v>2665792.5099999961</v>
      </c>
      <c r="U36" s="86">
        <f t="shared" si="5"/>
        <v>0.783623530345672</v>
      </c>
    </row>
    <row r="37" spans="1:21" s="84" customFormat="1" ht="15.45" customHeight="1" x14ac:dyDescent="0.3">
      <c r="A37" s="80" t="s">
        <v>26</v>
      </c>
      <c r="B37" s="54" t="s">
        <v>34</v>
      </c>
      <c r="C37" s="54" t="s">
        <v>102</v>
      </c>
      <c r="D37" s="54" t="s">
        <v>4</v>
      </c>
      <c r="E37" s="54" t="s">
        <v>58</v>
      </c>
      <c r="F37" s="81">
        <v>8931615.9999999981</v>
      </c>
      <c r="G37" s="81">
        <v>698978.86000000103</v>
      </c>
      <c r="H37" s="82">
        <v>671019.79000000027</v>
      </c>
      <c r="I37" s="82">
        <v>762835.53999999992</v>
      </c>
      <c r="J37" s="82">
        <v>839634.68000000017</v>
      </c>
      <c r="K37" s="82">
        <v>787824.79999999958</v>
      </c>
      <c r="L37" s="82">
        <v>805968.71</v>
      </c>
      <c r="M37" s="82">
        <v>771223.20999999961</v>
      </c>
      <c r="N37" s="82">
        <v>958071.23999999964</v>
      </c>
      <c r="O37" s="82">
        <v>741231.5399999998</v>
      </c>
      <c r="P37" s="82"/>
      <c r="Q37" s="82"/>
      <c r="R37" s="82"/>
      <c r="S37" s="82">
        <f t="shared" ref="S37:S76" si="8">SUM(G37:R37)</f>
        <v>7036788.3700000001</v>
      </c>
      <c r="T37" s="82">
        <f t="shared" si="4"/>
        <v>1894827.629999998</v>
      </c>
      <c r="U37" s="83">
        <f t="shared" si="5"/>
        <v>0.78785164633141436</v>
      </c>
    </row>
    <row r="38" spans="1:21" s="84" customFormat="1" ht="15.45" customHeight="1" x14ac:dyDescent="0.3">
      <c r="A38" s="80" t="s">
        <v>26</v>
      </c>
      <c r="B38" s="54" t="s">
        <v>34</v>
      </c>
      <c r="C38" s="54" t="s">
        <v>102</v>
      </c>
      <c r="D38" s="54" t="s">
        <v>6</v>
      </c>
      <c r="E38" s="54" t="s">
        <v>59</v>
      </c>
      <c r="F38" s="81">
        <v>6000</v>
      </c>
      <c r="G38" s="81">
        <v>130</v>
      </c>
      <c r="H38" s="82">
        <v>0</v>
      </c>
      <c r="I38" s="82">
        <v>315.5</v>
      </c>
      <c r="J38" s="82">
        <v>400</v>
      </c>
      <c r="K38" s="82">
        <v>315</v>
      </c>
      <c r="L38" s="82">
        <v>0</v>
      </c>
      <c r="M38" s="82">
        <v>720</v>
      </c>
      <c r="N38" s="82">
        <v>0</v>
      </c>
      <c r="O38" s="82">
        <v>495</v>
      </c>
      <c r="P38" s="82"/>
      <c r="Q38" s="82"/>
      <c r="R38" s="82"/>
      <c r="S38" s="82">
        <f t="shared" si="8"/>
        <v>2375.5</v>
      </c>
      <c r="T38" s="82">
        <f t="shared" si="4"/>
        <v>3624.5</v>
      </c>
      <c r="U38" s="83">
        <f t="shared" si="5"/>
        <v>0.39591666666666664</v>
      </c>
    </row>
    <row r="39" spans="1:21" s="84" customFormat="1" ht="15.45" customHeight="1" x14ac:dyDescent="0.3">
      <c r="A39" s="80" t="s">
        <v>26</v>
      </c>
      <c r="B39" s="54" t="s">
        <v>34</v>
      </c>
      <c r="C39" s="54" t="s">
        <v>102</v>
      </c>
      <c r="D39" s="54" t="s">
        <v>7</v>
      </c>
      <c r="E39" s="67" t="s">
        <v>61</v>
      </c>
      <c r="F39" s="81">
        <v>0</v>
      </c>
      <c r="G39" s="81">
        <v>800</v>
      </c>
      <c r="H39" s="82">
        <v>-800</v>
      </c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>
        <f t="shared" si="8"/>
        <v>0</v>
      </c>
      <c r="T39" s="82">
        <f t="shared" si="4"/>
        <v>0</v>
      </c>
      <c r="U39" s="83"/>
    </row>
    <row r="40" spans="1:21" s="84" customFormat="1" ht="15.45" customHeight="1" x14ac:dyDescent="0.3">
      <c r="A40" s="80" t="s">
        <v>26</v>
      </c>
      <c r="B40" s="54" t="s">
        <v>34</v>
      </c>
      <c r="C40" s="54" t="s">
        <v>102</v>
      </c>
      <c r="D40" s="54" t="s">
        <v>9</v>
      </c>
      <c r="E40" s="54" t="s">
        <v>60</v>
      </c>
      <c r="F40" s="81">
        <v>3020914</v>
      </c>
      <c r="G40" s="81">
        <v>234898.22</v>
      </c>
      <c r="H40" s="82">
        <v>224570.58999999991</v>
      </c>
      <c r="I40" s="82">
        <v>256698.71</v>
      </c>
      <c r="J40" s="82">
        <v>282277.34999999992</v>
      </c>
      <c r="K40" s="82">
        <v>264684.48</v>
      </c>
      <c r="L40" s="82">
        <v>270445.98</v>
      </c>
      <c r="M40" s="82">
        <v>259090.15999999989</v>
      </c>
      <c r="N40" s="82">
        <v>322318.86000000022</v>
      </c>
      <c r="O40" s="82">
        <v>248831.24</v>
      </c>
      <c r="P40" s="82"/>
      <c r="Q40" s="82"/>
      <c r="R40" s="82"/>
      <c r="S40" s="82">
        <f t="shared" si="8"/>
        <v>2363815.59</v>
      </c>
      <c r="T40" s="82">
        <f t="shared" si="4"/>
        <v>657098.41000000015</v>
      </c>
      <c r="U40" s="83">
        <f t="shared" si="5"/>
        <v>0.78248357616271103</v>
      </c>
    </row>
    <row r="41" spans="1:21" s="84" customFormat="1" ht="15.45" customHeight="1" x14ac:dyDescent="0.3">
      <c r="A41" s="80" t="s">
        <v>26</v>
      </c>
      <c r="B41" s="54" t="s">
        <v>34</v>
      </c>
      <c r="C41" s="54" t="s">
        <v>102</v>
      </c>
      <c r="D41" s="54" t="s">
        <v>10</v>
      </c>
      <c r="E41" s="54" t="s">
        <v>64</v>
      </c>
      <c r="F41" s="81">
        <v>5800.0000000000045</v>
      </c>
      <c r="G41" s="81">
        <v>312.68999999999988</v>
      </c>
      <c r="H41" s="82">
        <v>272.85000000000002</v>
      </c>
      <c r="I41" s="82">
        <v>117.03</v>
      </c>
      <c r="J41" s="82">
        <v>87.240000000000009</v>
      </c>
      <c r="K41" s="82">
        <v>2189.52</v>
      </c>
      <c r="L41" s="82">
        <v>201.38</v>
      </c>
      <c r="M41" s="82">
        <v>375.96</v>
      </c>
      <c r="N41" s="82">
        <v>64.710000000000008</v>
      </c>
      <c r="O41" s="82">
        <v>94.89</v>
      </c>
      <c r="P41" s="82"/>
      <c r="Q41" s="82"/>
      <c r="R41" s="82"/>
      <c r="S41" s="82">
        <f t="shared" si="8"/>
        <v>3716.27</v>
      </c>
      <c r="T41" s="82">
        <f t="shared" si="4"/>
        <v>2083.7300000000046</v>
      </c>
      <c r="U41" s="83">
        <f t="shared" si="5"/>
        <v>0.6407362068965512</v>
      </c>
    </row>
    <row r="42" spans="1:21" s="84" customFormat="1" ht="15.45" customHeight="1" x14ac:dyDescent="0.3">
      <c r="A42" s="80" t="s">
        <v>26</v>
      </c>
      <c r="B42" s="54" t="s">
        <v>34</v>
      </c>
      <c r="C42" s="54" t="s">
        <v>102</v>
      </c>
      <c r="D42" s="54" t="s">
        <v>11</v>
      </c>
      <c r="E42" s="54" t="s">
        <v>65</v>
      </c>
      <c r="F42" s="81">
        <v>482</v>
      </c>
      <c r="G42" s="81">
        <v>70.900000000000006</v>
      </c>
      <c r="H42" s="82">
        <v>38.299999999999997</v>
      </c>
      <c r="I42" s="82">
        <v>0</v>
      </c>
      <c r="J42" s="82">
        <v>0</v>
      </c>
      <c r="K42" s="82">
        <v>38.299999999999997</v>
      </c>
      <c r="L42" s="82">
        <v>127.5</v>
      </c>
      <c r="M42" s="82">
        <v>109.2</v>
      </c>
      <c r="N42" s="82">
        <v>280.60000000000002</v>
      </c>
      <c r="O42" s="82">
        <v>0</v>
      </c>
      <c r="P42" s="82"/>
      <c r="Q42" s="82"/>
      <c r="R42" s="82"/>
      <c r="S42" s="82">
        <f t="shared" si="8"/>
        <v>664.8</v>
      </c>
      <c r="T42" s="82">
        <f t="shared" si="4"/>
        <v>-182.79999999999995</v>
      </c>
      <c r="U42" s="83">
        <f t="shared" si="5"/>
        <v>1.379253112033195</v>
      </c>
    </row>
    <row r="43" spans="1:21" s="84" customFormat="1" ht="15.45" customHeight="1" x14ac:dyDescent="0.3">
      <c r="A43" s="80" t="s">
        <v>26</v>
      </c>
      <c r="B43" s="54" t="s">
        <v>34</v>
      </c>
      <c r="C43" s="54" t="s">
        <v>102</v>
      </c>
      <c r="D43" s="54" t="s">
        <v>12</v>
      </c>
      <c r="E43" s="54" t="s">
        <v>66</v>
      </c>
      <c r="F43" s="81">
        <v>25086</v>
      </c>
      <c r="G43" s="81">
        <v>2528.42</v>
      </c>
      <c r="H43" s="82">
        <v>0</v>
      </c>
      <c r="I43" s="82">
        <v>3626.63</v>
      </c>
      <c r="J43" s="82">
        <v>142.19</v>
      </c>
      <c r="K43" s="82">
        <v>2626.4099999999989</v>
      </c>
      <c r="L43" s="82">
        <v>4.9400000000000004</v>
      </c>
      <c r="M43" s="82">
        <v>5594.29</v>
      </c>
      <c r="N43" s="82">
        <v>0</v>
      </c>
      <c r="O43" s="82">
        <v>2470.5900000000011</v>
      </c>
      <c r="P43" s="82"/>
      <c r="Q43" s="82"/>
      <c r="R43" s="82"/>
      <c r="S43" s="82">
        <f t="shared" si="8"/>
        <v>16993.469999999998</v>
      </c>
      <c r="T43" s="82">
        <f t="shared" si="4"/>
        <v>8092.5300000000025</v>
      </c>
      <c r="U43" s="83">
        <f t="shared" si="5"/>
        <v>0.67740851470939956</v>
      </c>
    </row>
    <row r="44" spans="1:21" s="84" customFormat="1" ht="15.45" customHeight="1" x14ac:dyDescent="0.3">
      <c r="A44" s="80" t="s">
        <v>26</v>
      </c>
      <c r="B44" s="54" t="s">
        <v>34</v>
      </c>
      <c r="C44" s="54" t="s">
        <v>102</v>
      </c>
      <c r="D44" s="54" t="s">
        <v>14</v>
      </c>
      <c r="E44" s="54" t="s">
        <v>68</v>
      </c>
      <c r="F44" s="81">
        <v>269300</v>
      </c>
      <c r="G44" s="81">
        <v>20872.939999999999</v>
      </c>
      <c r="H44" s="82">
        <v>20767.999999999989</v>
      </c>
      <c r="I44" s="82">
        <v>26522.93</v>
      </c>
      <c r="J44" s="82">
        <v>26379.5</v>
      </c>
      <c r="K44" s="82">
        <v>25094.489999999991</v>
      </c>
      <c r="L44" s="82">
        <v>21711.46999999999</v>
      </c>
      <c r="M44" s="82">
        <v>20464.82</v>
      </c>
      <c r="N44" s="82">
        <v>4903.21</v>
      </c>
      <c r="O44" s="82">
        <v>23381.54</v>
      </c>
      <c r="P44" s="82"/>
      <c r="Q44" s="82"/>
      <c r="R44" s="82"/>
      <c r="S44" s="82">
        <f t="shared" si="8"/>
        <v>190098.9</v>
      </c>
      <c r="T44" s="82">
        <f t="shared" si="4"/>
        <v>79201.100000000006</v>
      </c>
      <c r="U44" s="83">
        <f t="shared" si="5"/>
        <v>0.7059001113999257</v>
      </c>
    </row>
    <row r="45" spans="1:21" s="84" customFormat="1" ht="15.45" customHeight="1" x14ac:dyDescent="0.3">
      <c r="A45" s="80" t="s">
        <v>26</v>
      </c>
      <c r="B45" s="54" t="s">
        <v>34</v>
      </c>
      <c r="C45" s="54" t="s">
        <v>102</v>
      </c>
      <c r="D45" s="54" t="s">
        <v>16</v>
      </c>
      <c r="E45" s="54" t="s">
        <v>70</v>
      </c>
      <c r="F45" s="81">
        <v>5000</v>
      </c>
      <c r="G45" s="81">
        <v>348.65</v>
      </c>
      <c r="H45" s="82">
        <v>0</v>
      </c>
      <c r="I45" s="82">
        <v>226.71</v>
      </c>
      <c r="J45" s="82">
        <v>154.88</v>
      </c>
      <c r="K45" s="82">
        <v>40.700000000000003</v>
      </c>
      <c r="L45" s="82">
        <v>169</v>
      </c>
      <c r="M45" s="82">
        <v>73</v>
      </c>
      <c r="N45" s="82">
        <v>158.87</v>
      </c>
      <c r="O45" s="82">
        <v>135.1</v>
      </c>
      <c r="P45" s="82"/>
      <c r="Q45" s="82"/>
      <c r="R45" s="82"/>
      <c r="S45" s="82">
        <f t="shared" si="8"/>
        <v>1306.9099999999999</v>
      </c>
      <c r="T45" s="82">
        <f t="shared" si="4"/>
        <v>3693.09</v>
      </c>
      <c r="U45" s="83">
        <f t="shared" si="5"/>
        <v>0.26138199999999995</v>
      </c>
    </row>
    <row r="46" spans="1:21" s="84" customFormat="1" ht="15.45" customHeight="1" x14ac:dyDescent="0.3">
      <c r="A46" s="80" t="s">
        <v>26</v>
      </c>
      <c r="B46" s="54" t="s">
        <v>34</v>
      </c>
      <c r="C46" s="54" t="s">
        <v>102</v>
      </c>
      <c r="D46" s="54" t="s">
        <v>18</v>
      </c>
      <c r="E46" s="54" t="s">
        <v>72</v>
      </c>
      <c r="F46" s="81">
        <v>33770</v>
      </c>
      <c r="G46" s="81">
        <v>1417</v>
      </c>
      <c r="H46" s="82">
        <v>1526</v>
      </c>
      <c r="I46" s="82">
        <v>3270</v>
      </c>
      <c r="J46" s="82">
        <v>2071</v>
      </c>
      <c r="K46" s="82">
        <v>2136</v>
      </c>
      <c r="L46" s="82">
        <v>1447</v>
      </c>
      <c r="M46" s="82">
        <v>1199</v>
      </c>
      <c r="N46" s="82">
        <v>3551</v>
      </c>
      <c r="O46" s="82">
        <v>3815</v>
      </c>
      <c r="P46" s="82"/>
      <c r="Q46" s="82"/>
      <c r="R46" s="82"/>
      <c r="S46" s="82">
        <f t="shared" si="8"/>
        <v>20432</v>
      </c>
      <c r="T46" s="82">
        <f t="shared" si="4"/>
        <v>13338</v>
      </c>
      <c r="U46" s="83">
        <f t="shared" si="5"/>
        <v>0.60503405389398879</v>
      </c>
    </row>
    <row r="47" spans="1:21" s="84" customFormat="1" ht="15.45" customHeight="1" x14ac:dyDescent="0.3">
      <c r="A47" s="80" t="s">
        <v>26</v>
      </c>
      <c r="B47" s="54" t="s">
        <v>34</v>
      </c>
      <c r="C47" s="54" t="s">
        <v>102</v>
      </c>
      <c r="D47" s="54" t="s">
        <v>22</v>
      </c>
      <c r="E47" s="54" t="s">
        <v>76</v>
      </c>
      <c r="F47" s="81">
        <v>9648</v>
      </c>
      <c r="G47" s="81">
        <v>0</v>
      </c>
      <c r="H47" s="82">
        <v>0</v>
      </c>
      <c r="I47" s="82">
        <v>16.100000000000001</v>
      </c>
      <c r="J47" s="82">
        <v>0</v>
      </c>
      <c r="K47" s="82">
        <v>12.88</v>
      </c>
      <c r="L47" s="82">
        <v>19.32</v>
      </c>
      <c r="M47" s="82">
        <v>459.5</v>
      </c>
      <c r="N47" s="82">
        <v>18.3</v>
      </c>
      <c r="O47" s="82">
        <v>7271.2599999999993</v>
      </c>
      <c r="P47" s="82"/>
      <c r="Q47" s="82"/>
      <c r="R47" s="82"/>
      <c r="S47" s="82">
        <f t="shared" si="8"/>
        <v>7797.36</v>
      </c>
      <c r="T47" s="82">
        <f t="shared" si="4"/>
        <v>1850.6400000000003</v>
      </c>
      <c r="U47" s="83">
        <f t="shared" si="5"/>
        <v>0.80818407960199001</v>
      </c>
    </row>
    <row r="48" spans="1:21" s="84" customFormat="1" ht="15.45" customHeight="1" x14ac:dyDescent="0.3">
      <c r="A48" s="80" t="s">
        <v>26</v>
      </c>
      <c r="B48" s="54" t="s">
        <v>34</v>
      </c>
      <c r="C48" s="54" t="s">
        <v>102</v>
      </c>
      <c r="D48" s="54" t="s">
        <v>24</v>
      </c>
      <c r="E48" s="54" t="s">
        <v>78</v>
      </c>
      <c r="F48" s="81">
        <v>12543</v>
      </c>
      <c r="G48" s="81">
        <v>953.46</v>
      </c>
      <c r="H48" s="82">
        <v>655.87000000000012</v>
      </c>
      <c r="I48" s="82">
        <v>2794.27</v>
      </c>
      <c r="J48" s="82">
        <v>847.89</v>
      </c>
      <c r="K48" s="82">
        <v>471</v>
      </c>
      <c r="L48" s="82">
        <v>1833.18</v>
      </c>
      <c r="M48" s="82">
        <v>442.98</v>
      </c>
      <c r="N48" s="82">
        <v>494</v>
      </c>
      <c r="O48" s="82">
        <v>1884.67</v>
      </c>
      <c r="P48" s="82"/>
      <c r="Q48" s="82"/>
      <c r="R48" s="82"/>
      <c r="S48" s="82">
        <f t="shared" si="8"/>
        <v>10377.320000000002</v>
      </c>
      <c r="T48" s="82">
        <f t="shared" si="4"/>
        <v>2165.6799999999985</v>
      </c>
      <c r="U48" s="83">
        <f t="shared" si="5"/>
        <v>0.82733955194132203</v>
      </c>
    </row>
    <row r="49" spans="1:21" s="87" customFormat="1" ht="15.45" customHeight="1" x14ac:dyDescent="0.3">
      <c r="A49" s="56" t="s">
        <v>103</v>
      </c>
      <c r="B49" s="57" t="s">
        <v>54</v>
      </c>
      <c r="C49" s="57"/>
      <c r="D49" s="57"/>
      <c r="E49" s="69"/>
      <c r="F49" s="76">
        <f>SUM(F50:F52)</f>
        <v>666239.99999999977</v>
      </c>
      <c r="G49" s="76">
        <f>SUM(G50:G52)</f>
        <v>47028.32</v>
      </c>
      <c r="H49" s="76">
        <f t="shared" ref="H49:S49" si="9">SUM(H50:H52)</f>
        <v>47828.350000000006</v>
      </c>
      <c r="I49" s="76">
        <f t="shared" si="9"/>
        <v>50413.84</v>
      </c>
      <c r="J49" s="76">
        <f t="shared" si="9"/>
        <v>50872.25</v>
      </c>
      <c r="K49" s="76">
        <f t="shared" si="9"/>
        <v>52985.33</v>
      </c>
      <c r="L49" s="76">
        <f t="shared" si="9"/>
        <v>56263.58</v>
      </c>
      <c r="M49" s="76">
        <f t="shared" si="9"/>
        <v>52986.679999999986</v>
      </c>
      <c r="N49" s="76">
        <f t="shared" si="9"/>
        <v>38559.040000000001</v>
      </c>
      <c r="O49" s="76">
        <f t="shared" si="9"/>
        <v>34116.04</v>
      </c>
      <c r="P49" s="76">
        <f t="shared" si="9"/>
        <v>0</v>
      </c>
      <c r="Q49" s="76">
        <f t="shared" si="9"/>
        <v>0</v>
      </c>
      <c r="R49" s="76">
        <f t="shared" si="9"/>
        <v>0</v>
      </c>
      <c r="S49" s="76">
        <f t="shared" si="9"/>
        <v>431053.42999999993</v>
      </c>
      <c r="T49" s="72">
        <f t="shared" si="4"/>
        <v>235186.56999999983</v>
      </c>
      <c r="U49" s="74">
        <f t="shared" si="5"/>
        <v>0.6469942213016332</v>
      </c>
    </row>
    <row r="50" spans="1:21" s="84" customFormat="1" ht="15.45" customHeight="1" x14ac:dyDescent="0.3">
      <c r="A50" s="80" t="s">
        <v>103</v>
      </c>
      <c r="B50" s="54" t="s">
        <v>34</v>
      </c>
      <c r="C50" s="54" t="s">
        <v>102</v>
      </c>
      <c r="D50" s="54" t="s">
        <v>4</v>
      </c>
      <c r="E50" s="54" t="s">
        <v>58</v>
      </c>
      <c r="F50" s="81">
        <v>494499.99999999983</v>
      </c>
      <c r="G50" s="81">
        <v>34768</v>
      </c>
      <c r="H50" s="82">
        <v>35746.15</v>
      </c>
      <c r="I50" s="82">
        <v>37678.5</v>
      </c>
      <c r="J50" s="82">
        <v>38079.72</v>
      </c>
      <c r="K50" s="82">
        <v>39600.39</v>
      </c>
      <c r="L50" s="82">
        <v>42124.07</v>
      </c>
      <c r="M50" s="82">
        <v>39601.399999999987</v>
      </c>
      <c r="N50" s="82">
        <v>28818.41</v>
      </c>
      <c r="O50" s="82">
        <v>25497.79</v>
      </c>
      <c r="P50" s="82"/>
      <c r="Q50" s="82"/>
      <c r="R50" s="82"/>
      <c r="S50" s="82">
        <f>SUM(G50:R50)</f>
        <v>321914.42999999993</v>
      </c>
      <c r="T50" s="82">
        <f t="shared" si="4"/>
        <v>172585.56999999989</v>
      </c>
      <c r="U50" s="83">
        <f t="shared" si="5"/>
        <v>0.65098974721941361</v>
      </c>
    </row>
    <row r="51" spans="1:21" s="84" customFormat="1" ht="15.45" customHeight="1" x14ac:dyDescent="0.3">
      <c r="A51" s="80" t="s">
        <v>103</v>
      </c>
      <c r="B51" s="54" t="s">
        <v>34</v>
      </c>
      <c r="C51" s="54" t="s">
        <v>102</v>
      </c>
      <c r="D51" s="54" t="s">
        <v>9</v>
      </c>
      <c r="E51" s="54" t="s">
        <v>63</v>
      </c>
      <c r="F51" s="81">
        <v>167140</v>
      </c>
      <c r="G51" s="81">
        <v>11751.58</v>
      </c>
      <c r="H51" s="82">
        <v>12082.2</v>
      </c>
      <c r="I51" s="82">
        <v>12735.34</v>
      </c>
      <c r="J51" s="82">
        <v>12792.53</v>
      </c>
      <c r="K51" s="82">
        <v>13384.94</v>
      </c>
      <c r="L51" s="82">
        <v>14139.51</v>
      </c>
      <c r="M51" s="82">
        <v>13385.28</v>
      </c>
      <c r="N51" s="82">
        <v>9740.630000000001</v>
      </c>
      <c r="O51" s="82">
        <v>8618.25</v>
      </c>
      <c r="P51" s="82"/>
      <c r="Q51" s="82"/>
      <c r="R51" s="82"/>
      <c r="S51" s="82">
        <f t="shared" si="8"/>
        <v>108630.26</v>
      </c>
      <c r="T51" s="82">
        <f t="shared" si="4"/>
        <v>58509.740000000005</v>
      </c>
      <c r="U51" s="83">
        <f t="shared" si="5"/>
        <v>0.64993574249132458</v>
      </c>
    </row>
    <row r="52" spans="1:21" s="84" customFormat="1" ht="15.45" customHeight="1" x14ac:dyDescent="0.3">
      <c r="A52" s="80" t="s">
        <v>103</v>
      </c>
      <c r="B52" s="54" t="s">
        <v>34</v>
      </c>
      <c r="C52" s="54" t="s">
        <v>102</v>
      </c>
      <c r="D52" s="54" t="s">
        <v>12</v>
      </c>
      <c r="E52" s="54" t="s">
        <v>66</v>
      </c>
      <c r="F52" s="81">
        <v>4600</v>
      </c>
      <c r="G52" s="81">
        <v>508.74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/>
      <c r="Q52" s="82"/>
      <c r="R52" s="82"/>
      <c r="S52" s="82">
        <f t="shared" si="8"/>
        <v>508.74</v>
      </c>
      <c r="T52" s="82">
        <f t="shared" si="4"/>
        <v>4091.26</v>
      </c>
      <c r="U52" s="83">
        <f t="shared" si="5"/>
        <v>0.11059565217391304</v>
      </c>
    </row>
    <row r="53" spans="1:21" s="87" customFormat="1" ht="15.45" customHeight="1" x14ac:dyDescent="0.3">
      <c r="A53" s="56" t="s">
        <v>104</v>
      </c>
      <c r="B53" s="57" t="s">
        <v>54</v>
      </c>
      <c r="C53" s="57"/>
      <c r="D53" s="57"/>
      <c r="E53" s="69"/>
      <c r="F53" s="76">
        <f>SUM(F54:F60)</f>
        <v>423819.99999999988</v>
      </c>
      <c r="G53" s="76">
        <f>SUM(G54:G60)</f>
        <v>29211.800000000003</v>
      </c>
      <c r="H53" s="76">
        <f t="shared" ref="H53:T53" si="10">SUM(H54:H60)</f>
        <v>40683.660000000003</v>
      </c>
      <c r="I53" s="76">
        <f t="shared" si="10"/>
        <v>30887.16</v>
      </c>
      <c r="J53" s="76">
        <f t="shared" si="10"/>
        <v>34394</v>
      </c>
      <c r="K53" s="76">
        <f t="shared" si="10"/>
        <v>31047.96</v>
      </c>
      <c r="L53" s="76">
        <f t="shared" si="10"/>
        <v>31174.92</v>
      </c>
      <c r="M53" s="76">
        <f t="shared" si="10"/>
        <v>31017.360000000004</v>
      </c>
      <c r="N53" s="76">
        <f t="shared" si="10"/>
        <v>30910.22</v>
      </c>
      <c r="O53" s="76">
        <f t="shared" si="10"/>
        <v>31169.34</v>
      </c>
      <c r="P53" s="76">
        <f t="shared" si="10"/>
        <v>0</v>
      </c>
      <c r="Q53" s="76">
        <f t="shared" si="10"/>
        <v>0</v>
      </c>
      <c r="R53" s="76">
        <f t="shared" si="10"/>
        <v>0</v>
      </c>
      <c r="S53" s="76">
        <f t="shared" si="10"/>
        <v>290496.42</v>
      </c>
      <c r="T53" s="76">
        <f t="shared" si="10"/>
        <v>133323.5799999999</v>
      </c>
      <c r="U53" s="74">
        <f t="shared" si="5"/>
        <v>0.68542404794488243</v>
      </c>
    </row>
    <row r="54" spans="1:21" s="84" customFormat="1" ht="15.45" customHeight="1" x14ac:dyDescent="0.3">
      <c r="A54" s="80" t="s">
        <v>104</v>
      </c>
      <c r="B54" s="54" t="s">
        <v>34</v>
      </c>
      <c r="C54" s="54" t="s">
        <v>102</v>
      </c>
      <c r="D54" s="54" t="s">
        <v>4</v>
      </c>
      <c r="E54" s="54" t="s">
        <v>58</v>
      </c>
      <c r="F54" s="81">
        <v>228499.99999999991</v>
      </c>
      <c r="G54" s="81">
        <v>17495</v>
      </c>
      <c r="H54" s="82">
        <v>17691.490000000002</v>
      </c>
      <c r="I54" s="82">
        <v>18300</v>
      </c>
      <c r="J54" s="82">
        <v>18525.12</v>
      </c>
      <c r="K54" s="82">
        <v>18515</v>
      </c>
      <c r="L54" s="82">
        <v>18515</v>
      </c>
      <c r="M54" s="82">
        <v>18588.080000000002</v>
      </c>
      <c r="N54" s="82">
        <v>18515</v>
      </c>
      <c r="O54" s="82">
        <v>18515</v>
      </c>
      <c r="P54" s="82"/>
      <c r="Q54" s="82"/>
      <c r="R54" s="82"/>
      <c r="S54" s="82">
        <f t="shared" si="8"/>
        <v>164659.69</v>
      </c>
      <c r="T54" s="82">
        <f t="shared" si="4"/>
        <v>63840.30999999991</v>
      </c>
      <c r="U54" s="83">
        <f t="shared" si="5"/>
        <v>0.7206113347921228</v>
      </c>
    </row>
    <row r="55" spans="1:21" s="84" customFormat="1" ht="15.45" customHeight="1" x14ac:dyDescent="0.3">
      <c r="A55" s="80" t="s">
        <v>104</v>
      </c>
      <c r="B55" s="54" t="s">
        <v>34</v>
      </c>
      <c r="C55" s="54" t="s">
        <v>102</v>
      </c>
      <c r="D55" s="54" t="s">
        <v>5</v>
      </c>
      <c r="E55" s="54" t="s">
        <v>59</v>
      </c>
      <c r="F55" s="81">
        <v>33999.999999999993</v>
      </c>
      <c r="G55" s="81">
        <v>2335.56</v>
      </c>
      <c r="H55" s="82">
        <v>2600</v>
      </c>
      <c r="I55" s="82">
        <v>2650</v>
      </c>
      <c r="J55" s="82">
        <v>2650</v>
      </c>
      <c r="K55" s="82">
        <v>2650</v>
      </c>
      <c r="L55" s="82">
        <v>2650</v>
      </c>
      <c r="M55" s="82">
        <v>2660.01</v>
      </c>
      <c r="N55" s="82">
        <v>2650</v>
      </c>
      <c r="O55" s="82">
        <v>2650</v>
      </c>
      <c r="P55" s="82"/>
      <c r="Q55" s="82"/>
      <c r="R55" s="82"/>
      <c r="S55" s="82">
        <f t="shared" ref="S55:S60" si="11">SUM(G55:R55)</f>
        <v>23495.57</v>
      </c>
      <c r="T55" s="82">
        <f t="shared" ref="T55:T60" si="12">F55-S55</f>
        <v>10504.429999999993</v>
      </c>
      <c r="U55" s="83">
        <f t="shared" si="5"/>
        <v>0.69104617647058841</v>
      </c>
    </row>
    <row r="56" spans="1:21" s="84" customFormat="1" ht="15.45" customHeight="1" x14ac:dyDescent="0.3">
      <c r="A56" s="80" t="s">
        <v>104</v>
      </c>
      <c r="B56" s="54" t="s">
        <v>34</v>
      </c>
      <c r="C56" s="54" t="s">
        <v>102</v>
      </c>
      <c r="D56" s="54" t="s">
        <v>9</v>
      </c>
      <c r="E56" s="54" t="s">
        <v>63</v>
      </c>
      <c r="F56" s="81">
        <v>88720</v>
      </c>
      <c r="G56" s="81">
        <v>6552.4400000000014</v>
      </c>
      <c r="H56" s="82">
        <v>6858.53</v>
      </c>
      <c r="I56" s="82">
        <v>7081.1</v>
      </c>
      <c r="J56" s="82">
        <v>7157.1900000000014</v>
      </c>
      <c r="K56" s="82">
        <v>7153.77</v>
      </c>
      <c r="L56" s="82">
        <v>7153.77</v>
      </c>
      <c r="M56" s="82">
        <v>7181.84</v>
      </c>
      <c r="N56" s="82">
        <v>7153.77</v>
      </c>
      <c r="O56" s="82">
        <v>7153.77</v>
      </c>
      <c r="P56" s="82"/>
      <c r="Q56" s="82"/>
      <c r="R56" s="82"/>
      <c r="S56" s="82">
        <f t="shared" si="11"/>
        <v>63446.180000000008</v>
      </c>
      <c r="T56" s="82">
        <f t="shared" si="12"/>
        <v>25273.819999999992</v>
      </c>
      <c r="U56" s="83">
        <f t="shared" si="5"/>
        <v>0.71512826871055013</v>
      </c>
    </row>
    <row r="57" spans="1:21" s="84" customFormat="1" ht="15.45" customHeight="1" x14ac:dyDescent="0.3">
      <c r="A57" s="80" t="s">
        <v>104</v>
      </c>
      <c r="B57" s="54" t="s">
        <v>34</v>
      </c>
      <c r="C57" s="54" t="s">
        <v>102</v>
      </c>
      <c r="D57" s="54" t="s">
        <v>10</v>
      </c>
      <c r="E57" s="54" t="s">
        <v>64</v>
      </c>
      <c r="F57" s="81">
        <v>44999.999999999993</v>
      </c>
      <c r="G57" s="81">
        <v>2654.95</v>
      </c>
      <c r="H57" s="82">
        <v>2789.13</v>
      </c>
      <c r="I57" s="82">
        <v>2740.16</v>
      </c>
      <c r="J57" s="82">
        <v>6061.69</v>
      </c>
      <c r="K57" s="82">
        <v>2729.19</v>
      </c>
      <c r="L57" s="82">
        <v>2702.1</v>
      </c>
      <c r="M57" s="82">
        <v>2587.4299999999998</v>
      </c>
      <c r="N57" s="82">
        <v>2591.4499999999998</v>
      </c>
      <c r="O57" s="82">
        <v>2729.79</v>
      </c>
      <c r="P57" s="82"/>
      <c r="Q57" s="82"/>
      <c r="R57" s="82"/>
      <c r="S57" s="82">
        <f t="shared" si="11"/>
        <v>27585.89</v>
      </c>
      <c r="T57" s="82">
        <f t="shared" si="12"/>
        <v>17414.109999999993</v>
      </c>
      <c r="U57" s="83">
        <f t="shared" si="5"/>
        <v>0.61301977777777783</v>
      </c>
    </row>
    <row r="58" spans="1:21" s="84" customFormat="1" ht="15.45" customHeight="1" x14ac:dyDescent="0.3">
      <c r="A58" s="80" t="s">
        <v>104</v>
      </c>
      <c r="B58" s="54" t="s">
        <v>34</v>
      </c>
      <c r="C58" s="54" t="s">
        <v>102</v>
      </c>
      <c r="D58" s="54" t="s">
        <v>12</v>
      </c>
      <c r="E58" s="54" t="s">
        <v>66</v>
      </c>
      <c r="F58" s="81">
        <v>1599.9999999999991</v>
      </c>
      <c r="G58" s="81">
        <v>0</v>
      </c>
      <c r="H58" s="82">
        <v>0</v>
      </c>
      <c r="I58" s="82">
        <v>115.9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120.78</v>
      </c>
      <c r="P58" s="82"/>
      <c r="Q58" s="82"/>
      <c r="R58" s="82"/>
      <c r="S58" s="82">
        <f t="shared" si="11"/>
        <v>236.68</v>
      </c>
      <c r="T58" s="82">
        <f t="shared" si="12"/>
        <v>1363.319999999999</v>
      </c>
      <c r="U58" s="83">
        <f t="shared" si="5"/>
        <v>0.14792500000000008</v>
      </c>
    </row>
    <row r="59" spans="1:21" s="84" customFormat="1" ht="15.45" customHeight="1" x14ac:dyDescent="0.3">
      <c r="A59" s="80" t="s">
        <v>104</v>
      </c>
      <c r="B59" s="54" t="s">
        <v>34</v>
      </c>
      <c r="C59" s="54" t="s">
        <v>102</v>
      </c>
      <c r="D59" s="54" t="s">
        <v>15</v>
      </c>
      <c r="E59" s="54" t="s">
        <v>69</v>
      </c>
      <c r="F59" s="81">
        <v>26000</v>
      </c>
      <c r="G59" s="81">
        <v>173.85</v>
      </c>
      <c r="H59" s="82">
        <v>10454.51</v>
      </c>
      <c r="I59" s="82">
        <v>0</v>
      </c>
      <c r="J59" s="82">
        <v>0</v>
      </c>
      <c r="K59" s="82">
        <v>0</v>
      </c>
      <c r="L59" s="82">
        <v>154.05000000000001</v>
      </c>
      <c r="M59" s="82">
        <v>0</v>
      </c>
      <c r="N59" s="82">
        <v>0</v>
      </c>
      <c r="O59" s="82">
        <v>0</v>
      </c>
      <c r="P59" s="82"/>
      <c r="Q59" s="82"/>
      <c r="R59" s="82"/>
      <c r="S59" s="82">
        <f t="shared" si="11"/>
        <v>10782.41</v>
      </c>
      <c r="T59" s="82">
        <f t="shared" si="12"/>
        <v>15217.59</v>
      </c>
      <c r="U59" s="83">
        <f t="shared" si="5"/>
        <v>0.41470807692307693</v>
      </c>
    </row>
    <row r="60" spans="1:21" s="84" customFormat="1" ht="15.45" customHeight="1" x14ac:dyDescent="0.3">
      <c r="A60" s="80" t="s">
        <v>104</v>
      </c>
      <c r="B60" s="54" t="s">
        <v>34</v>
      </c>
      <c r="C60" s="54" t="s">
        <v>102</v>
      </c>
      <c r="D60" s="54" t="s">
        <v>22</v>
      </c>
      <c r="E60" s="54" t="s">
        <v>76</v>
      </c>
      <c r="F60" s="81">
        <v>0</v>
      </c>
      <c r="G60" s="81"/>
      <c r="H60" s="82">
        <v>290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>
        <f t="shared" si="11"/>
        <v>290</v>
      </c>
      <c r="T60" s="82">
        <f t="shared" si="12"/>
        <v>-290</v>
      </c>
      <c r="U60" s="83"/>
    </row>
    <row r="61" spans="1:21" s="87" customFormat="1" ht="15.45" customHeight="1" x14ac:dyDescent="0.3">
      <c r="A61" s="56" t="s">
        <v>105</v>
      </c>
      <c r="B61" s="57" t="s">
        <v>54</v>
      </c>
      <c r="C61" s="57"/>
      <c r="D61" s="57"/>
      <c r="E61" s="69"/>
      <c r="F61" s="76">
        <f>SUM(F62:F67)</f>
        <v>201960</v>
      </c>
      <c r="G61" s="76">
        <f>SUM(G62:G67)</f>
        <v>15654.6</v>
      </c>
      <c r="H61" s="76">
        <f t="shared" ref="H61:T61" si="13">SUM(H62:H67)</f>
        <v>16879.27</v>
      </c>
      <c r="I61" s="76">
        <f t="shared" si="13"/>
        <v>16213.300000000001</v>
      </c>
      <c r="J61" s="76">
        <f t="shared" si="13"/>
        <v>15551.659999999998</v>
      </c>
      <c r="K61" s="76">
        <f t="shared" si="13"/>
        <v>15587.7</v>
      </c>
      <c r="L61" s="76">
        <f t="shared" si="13"/>
        <v>17133.86</v>
      </c>
      <c r="M61" s="76">
        <f t="shared" si="13"/>
        <v>17255.510000000002</v>
      </c>
      <c r="N61" s="76">
        <f t="shared" si="13"/>
        <v>15995.25</v>
      </c>
      <c r="O61" s="76">
        <f t="shared" si="13"/>
        <v>15587.7</v>
      </c>
      <c r="P61" s="76">
        <f t="shared" si="13"/>
        <v>0</v>
      </c>
      <c r="Q61" s="76">
        <f t="shared" si="13"/>
        <v>0</v>
      </c>
      <c r="R61" s="76">
        <f t="shared" si="13"/>
        <v>0</v>
      </c>
      <c r="S61" s="76">
        <f t="shared" si="13"/>
        <v>145858.85</v>
      </c>
      <c r="T61" s="76">
        <f t="shared" si="13"/>
        <v>56101.149999999994</v>
      </c>
      <c r="U61" s="74">
        <f t="shared" si="5"/>
        <v>0.72221652802535163</v>
      </c>
    </row>
    <row r="62" spans="1:21" s="84" customFormat="1" ht="15.45" customHeight="1" x14ac:dyDescent="0.3">
      <c r="A62" s="80" t="s">
        <v>111</v>
      </c>
      <c r="B62" s="54" t="s">
        <v>34</v>
      </c>
      <c r="C62" s="54" t="s">
        <v>102</v>
      </c>
      <c r="D62" s="54" t="s">
        <v>4</v>
      </c>
      <c r="E62" s="54" t="s">
        <v>58</v>
      </c>
      <c r="F62" s="81">
        <v>22200</v>
      </c>
      <c r="G62" s="81">
        <v>1700</v>
      </c>
      <c r="H62" s="82">
        <v>1844.24</v>
      </c>
      <c r="I62" s="82">
        <v>1800</v>
      </c>
      <c r="J62" s="82">
        <v>1800</v>
      </c>
      <c r="K62" s="82">
        <v>1800</v>
      </c>
      <c r="L62" s="82">
        <v>1800</v>
      </c>
      <c r="M62" s="82">
        <v>1940.14</v>
      </c>
      <c r="N62" s="82">
        <v>1800</v>
      </c>
      <c r="O62" s="82">
        <v>1800</v>
      </c>
      <c r="P62" s="82"/>
      <c r="Q62" s="82"/>
      <c r="R62" s="82"/>
      <c r="S62" s="82">
        <f t="shared" si="8"/>
        <v>16284.38</v>
      </c>
      <c r="T62" s="82">
        <f t="shared" si="4"/>
        <v>5915.6200000000008</v>
      </c>
      <c r="U62" s="83">
        <f t="shared" si="5"/>
        <v>0.73353063063063062</v>
      </c>
    </row>
    <row r="63" spans="1:21" s="84" customFormat="1" ht="15.45" customHeight="1" x14ac:dyDescent="0.3">
      <c r="A63" s="80" t="s">
        <v>111</v>
      </c>
      <c r="B63" s="54" t="s">
        <v>34</v>
      </c>
      <c r="C63" s="54" t="s">
        <v>102</v>
      </c>
      <c r="D63" s="54" t="s">
        <v>5</v>
      </c>
      <c r="E63" s="54" t="s">
        <v>59</v>
      </c>
      <c r="F63" s="81">
        <v>126700</v>
      </c>
      <c r="G63" s="81">
        <v>10000</v>
      </c>
      <c r="H63" s="82">
        <v>10337.58</v>
      </c>
      <c r="I63" s="82">
        <v>10019.700000000001</v>
      </c>
      <c r="J63" s="82">
        <v>9785.6899999999987</v>
      </c>
      <c r="K63" s="82">
        <v>9850</v>
      </c>
      <c r="L63" s="82">
        <v>11005.58</v>
      </c>
      <c r="M63" s="82">
        <v>10717.94</v>
      </c>
      <c r="N63" s="82">
        <v>10154.6</v>
      </c>
      <c r="O63" s="82">
        <v>9850</v>
      </c>
      <c r="P63" s="82"/>
      <c r="Q63" s="82"/>
      <c r="R63" s="82"/>
      <c r="S63" s="82">
        <f t="shared" ref="S63:S67" si="14">SUM(G63:R63)</f>
        <v>91721.090000000011</v>
      </c>
      <c r="T63" s="82">
        <f t="shared" ref="T63:T67" si="15">F63-S63</f>
        <v>34978.909999999989</v>
      </c>
      <c r="U63" s="83">
        <f t="shared" si="5"/>
        <v>0.72392336227308607</v>
      </c>
    </row>
    <row r="64" spans="1:21" s="84" customFormat="1" ht="15.45" customHeight="1" x14ac:dyDescent="0.3">
      <c r="A64" s="80" t="s">
        <v>111</v>
      </c>
      <c r="B64" s="54" t="s">
        <v>34</v>
      </c>
      <c r="C64" s="54" t="s">
        <v>102</v>
      </c>
      <c r="D64" s="54" t="s">
        <v>9</v>
      </c>
      <c r="E64" s="54" t="s">
        <v>63</v>
      </c>
      <c r="F64" s="81">
        <v>50320</v>
      </c>
      <c r="G64" s="81">
        <v>3954.6</v>
      </c>
      <c r="H64" s="82">
        <v>4117.45</v>
      </c>
      <c r="I64" s="82">
        <v>3995.06</v>
      </c>
      <c r="J64" s="82">
        <v>3915.97</v>
      </c>
      <c r="K64" s="82">
        <v>3937.7</v>
      </c>
      <c r="L64" s="82">
        <v>4328.28</v>
      </c>
      <c r="M64" s="82">
        <v>4447.4300000000012</v>
      </c>
      <c r="N64" s="82">
        <v>4040.65</v>
      </c>
      <c r="O64" s="82">
        <v>3937.7</v>
      </c>
      <c r="P64" s="82"/>
      <c r="Q64" s="82"/>
      <c r="R64" s="82"/>
      <c r="S64" s="82">
        <f t="shared" si="14"/>
        <v>36674.839999999997</v>
      </c>
      <c r="T64" s="82">
        <f t="shared" si="15"/>
        <v>13645.160000000003</v>
      </c>
      <c r="U64" s="83">
        <f t="shared" si="5"/>
        <v>0.72883227344992041</v>
      </c>
    </row>
    <row r="65" spans="1:21" s="84" customFormat="1" ht="15.45" customHeight="1" x14ac:dyDescent="0.3">
      <c r="A65" s="80" t="s">
        <v>111</v>
      </c>
      <c r="B65" s="54" t="s">
        <v>34</v>
      </c>
      <c r="C65" s="54" t="s">
        <v>102</v>
      </c>
      <c r="D65" s="54" t="s">
        <v>11</v>
      </c>
      <c r="E65" s="54" t="s">
        <v>65</v>
      </c>
      <c r="F65" s="81">
        <v>1940</v>
      </c>
      <c r="G65" s="81">
        <v>0</v>
      </c>
      <c r="H65" s="82">
        <v>0</v>
      </c>
      <c r="I65" s="82">
        <v>108.54</v>
      </c>
      <c r="J65" s="82">
        <v>50</v>
      </c>
      <c r="K65" s="82">
        <v>0</v>
      </c>
      <c r="L65" s="82">
        <v>0</v>
      </c>
      <c r="M65" s="82">
        <v>150</v>
      </c>
      <c r="N65" s="82">
        <v>0</v>
      </c>
      <c r="O65" s="82">
        <v>0</v>
      </c>
      <c r="P65" s="82"/>
      <c r="Q65" s="82"/>
      <c r="R65" s="82"/>
      <c r="S65" s="82">
        <f t="shared" si="14"/>
        <v>308.54000000000002</v>
      </c>
      <c r="T65" s="82">
        <f t="shared" si="15"/>
        <v>1631.46</v>
      </c>
      <c r="U65" s="83">
        <f t="shared" si="5"/>
        <v>0.15904123711340207</v>
      </c>
    </row>
    <row r="66" spans="1:21" s="84" customFormat="1" ht="15.45" customHeight="1" x14ac:dyDescent="0.3">
      <c r="A66" s="80" t="s">
        <v>111</v>
      </c>
      <c r="B66" s="54" t="s">
        <v>34</v>
      </c>
      <c r="C66" s="54" t="s">
        <v>102</v>
      </c>
      <c r="D66" s="54" t="s">
        <v>12</v>
      </c>
      <c r="E66" s="54" t="s">
        <v>66</v>
      </c>
      <c r="F66" s="81">
        <v>799.99999999999966</v>
      </c>
      <c r="G66" s="81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0</v>
      </c>
      <c r="P66" s="82"/>
      <c r="Q66" s="82"/>
      <c r="R66" s="82"/>
      <c r="S66" s="82">
        <f t="shared" si="14"/>
        <v>0</v>
      </c>
      <c r="T66" s="82">
        <f t="shared" si="15"/>
        <v>799.99999999999966</v>
      </c>
      <c r="U66" s="83">
        <f t="shared" si="5"/>
        <v>0</v>
      </c>
    </row>
    <row r="67" spans="1:21" s="84" customFormat="1" ht="15.45" customHeight="1" x14ac:dyDescent="0.3">
      <c r="A67" s="80" t="s">
        <v>111</v>
      </c>
      <c r="B67" s="54" t="s">
        <v>34</v>
      </c>
      <c r="C67" s="54" t="s">
        <v>102</v>
      </c>
      <c r="D67" s="54" t="s">
        <v>22</v>
      </c>
      <c r="E67" s="54" t="s">
        <v>76</v>
      </c>
      <c r="F67" s="81"/>
      <c r="G67" s="81"/>
      <c r="H67" s="82">
        <v>580</v>
      </c>
      <c r="I67" s="82">
        <v>290</v>
      </c>
      <c r="J67" s="82"/>
      <c r="K67" s="82"/>
      <c r="L67" s="82"/>
      <c r="M67" s="82"/>
      <c r="N67" s="82"/>
      <c r="O67" s="82"/>
      <c r="P67" s="82"/>
      <c r="Q67" s="82"/>
      <c r="R67" s="82"/>
      <c r="S67" s="82">
        <f t="shared" si="14"/>
        <v>870</v>
      </c>
      <c r="T67" s="82">
        <f t="shared" si="15"/>
        <v>-870</v>
      </c>
      <c r="U67" s="83"/>
    </row>
    <row r="68" spans="1:21" s="87" customFormat="1" ht="15.45" customHeight="1" x14ac:dyDescent="0.3">
      <c r="A68" s="56" t="s">
        <v>106</v>
      </c>
      <c r="B68" s="57" t="s">
        <v>54</v>
      </c>
      <c r="C68" s="57"/>
      <c r="D68" s="57"/>
      <c r="E68" s="69"/>
      <c r="F68" s="88">
        <f>SUM(F69:F74)</f>
        <v>3411630</v>
      </c>
      <c r="G68" s="88">
        <f>SUM(G69:G74)</f>
        <v>270722.95</v>
      </c>
      <c r="H68" s="88">
        <f t="shared" ref="H68:T68" si="16">SUM(H69:H74)</f>
        <v>282760.25</v>
      </c>
      <c r="I68" s="88">
        <f t="shared" si="16"/>
        <v>287273.19000000006</v>
      </c>
      <c r="J68" s="88">
        <f t="shared" si="16"/>
        <v>284139.72999999992</v>
      </c>
      <c r="K68" s="88">
        <f t="shared" si="16"/>
        <v>284573.59999999998</v>
      </c>
      <c r="L68" s="88">
        <f t="shared" si="16"/>
        <v>290505.42000000004</v>
      </c>
      <c r="M68" s="88">
        <f t="shared" si="16"/>
        <v>283620.02</v>
      </c>
      <c r="N68" s="88">
        <f t="shared" si="16"/>
        <v>277348.35000000003</v>
      </c>
      <c r="O68" s="88">
        <f t="shared" si="16"/>
        <v>269478.52</v>
      </c>
      <c r="P68" s="88">
        <f t="shared" si="16"/>
        <v>0</v>
      </c>
      <c r="Q68" s="88">
        <f t="shared" si="16"/>
        <v>0</v>
      </c>
      <c r="R68" s="88">
        <f t="shared" si="16"/>
        <v>0</v>
      </c>
      <c r="S68" s="88">
        <f t="shared" si="16"/>
        <v>2530422.0300000003</v>
      </c>
      <c r="T68" s="88">
        <f t="shared" si="16"/>
        <v>881207.97000000009</v>
      </c>
      <c r="U68" s="86">
        <f t="shared" si="5"/>
        <v>0.74170470713412662</v>
      </c>
    </row>
    <row r="69" spans="1:21" s="84" customFormat="1" ht="15.45" customHeight="1" x14ac:dyDescent="0.3">
      <c r="A69" s="80" t="s">
        <v>106</v>
      </c>
      <c r="B69" s="54" t="s">
        <v>34</v>
      </c>
      <c r="C69" s="54" t="s">
        <v>102</v>
      </c>
      <c r="D69" s="54" t="s">
        <v>4</v>
      </c>
      <c r="E69" s="54" t="s">
        <v>58</v>
      </c>
      <c r="F69" s="81">
        <v>1867200</v>
      </c>
      <c r="G69" s="81">
        <v>152493.62</v>
      </c>
      <c r="H69" s="82">
        <v>157227.67000000001</v>
      </c>
      <c r="I69" s="82">
        <v>161356.73000000001</v>
      </c>
      <c r="J69" s="82">
        <v>160894.56</v>
      </c>
      <c r="K69" s="82">
        <v>159483.6</v>
      </c>
      <c r="L69" s="82">
        <v>160196.38</v>
      </c>
      <c r="M69" s="82">
        <v>153859.9</v>
      </c>
      <c r="N69" s="82">
        <v>150422.82999999999</v>
      </c>
      <c r="O69" s="82">
        <v>142898.46</v>
      </c>
      <c r="P69" s="82"/>
      <c r="Q69" s="82"/>
      <c r="R69" s="82"/>
      <c r="S69" s="82">
        <f t="shared" si="8"/>
        <v>1398833.75</v>
      </c>
      <c r="T69" s="82">
        <f t="shared" si="4"/>
        <v>468366.25</v>
      </c>
      <c r="U69" s="83">
        <f t="shared" si="5"/>
        <v>0.74916117716366748</v>
      </c>
    </row>
    <row r="70" spans="1:21" s="84" customFormat="1" ht="15.45" customHeight="1" x14ac:dyDescent="0.3">
      <c r="A70" s="80" t="s">
        <v>106</v>
      </c>
      <c r="B70" s="54" t="s">
        <v>34</v>
      </c>
      <c r="C70" s="54" t="s">
        <v>102</v>
      </c>
      <c r="D70" s="54" t="s">
        <v>5</v>
      </c>
      <c r="E70" s="54" t="s">
        <v>59</v>
      </c>
      <c r="F70" s="81">
        <v>635500</v>
      </c>
      <c r="G70" s="81">
        <v>48336.509999999987</v>
      </c>
      <c r="H70" s="82">
        <v>50125.45</v>
      </c>
      <c r="I70" s="82">
        <v>50667.35</v>
      </c>
      <c r="J70" s="82">
        <v>50763.61</v>
      </c>
      <c r="K70" s="82">
        <v>51997.120000000003</v>
      </c>
      <c r="L70" s="82">
        <v>55936.04</v>
      </c>
      <c r="M70" s="82">
        <v>57925.32</v>
      </c>
      <c r="N70" s="82">
        <v>56506.740000000013</v>
      </c>
      <c r="O70" s="82">
        <v>55702.35</v>
      </c>
      <c r="P70" s="82"/>
      <c r="Q70" s="82"/>
      <c r="R70" s="82"/>
      <c r="S70" s="82">
        <f t="shared" ref="S70:S74" si="17">SUM(G70:R70)</f>
        <v>477960.48999999993</v>
      </c>
      <c r="T70" s="82">
        <f t="shared" ref="T70:T74" si="18">F70-S70</f>
        <v>157539.51000000007</v>
      </c>
      <c r="U70" s="83">
        <f t="shared" si="5"/>
        <v>0.75210147915027525</v>
      </c>
    </row>
    <row r="71" spans="1:21" s="84" customFormat="1" ht="15.45" customHeight="1" x14ac:dyDescent="0.3">
      <c r="A71" s="80" t="s">
        <v>106</v>
      </c>
      <c r="B71" s="54" t="s">
        <v>34</v>
      </c>
      <c r="C71" s="54" t="s">
        <v>102</v>
      </c>
      <c r="D71" s="54" t="s">
        <v>9</v>
      </c>
      <c r="E71" s="54" t="s">
        <v>63</v>
      </c>
      <c r="F71" s="81">
        <v>845910</v>
      </c>
      <c r="G71" s="81">
        <v>67584.840000000011</v>
      </c>
      <c r="H71" s="82">
        <v>70085.350000000006</v>
      </c>
      <c r="I71" s="82">
        <v>71664.14</v>
      </c>
      <c r="J71" s="82">
        <v>71282.079999999973</v>
      </c>
      <c r="K71" s="82">
        <v>71480.479999999996</v>
      </c>
      <c r="L71" s="82">
        <v>73052.739999999991</v>
      </c>
      <c r="M71" s="82">
        <v>71684.799999999988</v>
      </c>
      <c r="N71" s="82">
        <v>69942.19</v>
      </c>
      <c r="O71" s="82">
        <v>67127.080000000016</v>
      </c>
      <c r="P71" s="82"/>
      <c r="Q71" s="82"/>
      <c r="R71" s="82"/>
      <c r="S71" s="82">
        <f t="shared" si="17"/>
        <v>633903.69999999995</v>
      </c>
      <c r="T71" s="82">
        <f t="shared" si="18"/>
        <v>212006.30000000005</v>
      </c>
      <c r="U71" s="83">
        <f t="shared" si="5"/>
        <v>0.74937487439562123</v>
      </c>
    </row>
    <row r="72" spans="1:21" s="84" customFormat="1" ht="15.45" customHeight="1" x14ac:dyDescent="0.3">
      <c r="A72" s="80" t="s">
        <v>106</v>
      </c>
      <c r="B72" s="54" t="s">
        <v>34</v>
      </c>
      <c r="C72" s="54" t="s">
        <v>102</v>
      </c>
      <c r="D72" s="54" t="s">
        <v>11</v>
      </c>
      <c r="E72" s="54" t="s">
        <v>65</v>
      </c>
      <c r="F72" s="81">
        <v>44620</v>
      </c>
      <c r="G72" s="81">
        <v>182.45</v>
      </c>
      <c r="H72" s="82">
        <v>439</v>
      </c>
      <c r="I72" s="82">
        <v>698.44999999999993</v>
      </c>
      <c r="J72" s="82">
        <v>220</v>
      </c>
      <c r="K72" s="82">
        <v>282.60000000000002</v>
      </c>
      <c r="L72" s="82">
        <v>832.26</v>
      </c>
      <c r="M72" s="82">
        <v>150</v>
      </c>
      <c r="N72" s="82">
        <v>476.59</v>
      </c>
      <c r="O72" s="82">
        <v>2135.75</v>
      </c>
      <c r="P72" s="82"/>
      <c r="Q72" s="82"/>
      <c r="R72" s="82"/>
      <c r="S72" s="82">
        <f t="shared" si="17"/>
        <v>5417.1</v>
      </c>
      <c r="T72" s="82">
        <f t="shared" si="18"/>
        <v>39202.9</v>
      </c>
      <c r="U72" s="83">
        <f t="shared" si="5"/>
        <v>0.12140519946212462</v>
      </c>
    </row>
    <row r="73" spans="1:21" s="84" customFormat="1" ht="15.45" customHeight="1" x14ac:dyDescent="0.3">
      <c r="A73" s="80" t="s">
        <v>106</v>
      </c>
      <c r="B73" s="54" t="s">
        <v>34</v>
      </c>
      <c r="C73" s="54" t="s">
        <v>102</v>
      </c>
      <c r="D73" s="54" t="s">
        <v>12</v>
      </c>
      <c r="E73" s="54" t="s">
        <v>66</v>
      </c>
      <c r="F73" s="81">
        <v>18400</v>
      </c>
      <c r="G73" s="81">
        <v>2125.5300000000002</v>
      </c>
      <c r="H73" s="82">
        <v>242.78</v>
      </c>
      <c r="I73" s="82">
        <v>2886.52</v>
      </c>
      <c r="J73" s="82">
        <v>979.48</v>
      </c>
      <c r="K73" s="82">
        <v>1329.8</v>
      </c>
      <c r="L73" s="82">
        <v>488</v>
      </c>
      <c r="M73" s="82">
        <v>0</v>
      </c>
      <c r="N73" s="82">
        <v>0</v>
      </c>
      <c r="O73" s="82">
        <v>1614.88</v>
      </c>
      <c r="P73" s="82"/>
      <c r="Q73" s="82"/>
      <c r="R73" s="82"/>
      <c r="S73" s="82">
        <f t="shared" si="17"/>
        <v>9666.99</v>
      </c>
      <c r="T73" s="82">
        <f t="shared" si="18"/>
        <v>8733.01</v>
      </c>
      <c r="U73" s="83">
        <f t="shared" si="5"/>
        <v>0.52537989130434781</v>
      </c>
    </row>
    <row r="74" spans="1:21" s="84" customFormat="1" ht="15.45" customHeight="1" x14ac:dyDescent="0.3">
      <c r="A74" s="80" t="s">
        <v>106</v>
      </c>
      <c r="B74" s="54" t="s">
        <v>34</v>
      </c>
      <c r="C74" s="54" t="s">
        <v>102</v>
      </c>
      <c r="D74" s="54" t="s">
        <v>22</v>
      </c>
      <c r="E74" s="54" t="s">
        <v>76</v>
      </c>
      <c r="F74" s="81"/>
      <c r="G74" s="81"/>
      <c r="H74" s="82">
        <v>4640</v>
      </c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>
        <f t="shared" si="17"/>
        <v>4640</v>
      </c>
      <c r="T74" s="82">
        <f t="shared" si="18"/>
        <v>-4640</v>
      </c>
      <c r="U74" s="83"/>
    </row>
    <row r="75" spans="1:21" s="87" customFormat="1" ht="15.45" customHeight="1" x14ac:dyDescent="0.3">
      <c r="A75" s="56" t="s">
        <v>107</v>
      </c>
      <c r="B75" s="57" t="s">
        <v>54</v>
      </c>
      <c r="C75" s="57"/>
      <c r="D75" s="57"/>
      <c r="E75" s="69"/>
      <c r="F75" s="76">
        <f>SUM(F76:F81)</f>
        <v>87900</v>
      </c>
      <c r="G75" s="76">
        <f>SUM(G76:G81)</f>
        <v>6690</v>
      </c>
      <c r="H75" s="76">
        <f t="shared" ref="H75:T75" si="19">SUM(H76:H81)</f>
        <v>6980</v>
      </c>
      <c r="I75" s="76">
        <f t="shared" si="19"/>
        <v>6756.9</v>
      </c>
      <c r="J75" s="76">
        <f t="shared" si="19"/>
        <v>6777.4500000000007</v>
      </c>
      <c r="K75" s="76">
        <f t="shared" si="19"/>
        <v>6756.9</v>
      </c>
      <c r="L75" s="76">
        <f t="shared" si="19"/>
        <v>7068.9</v>
      </c>
      <c r="M75" s="76">
        <f t="shared" si="19"/>
        <v>7036.43</v>
      </c>
      <c r="N75" s="76">
        <f t="shared" si="19"/>
        <v>6871.58</v>
      </c>
      <c r="O75" s="76">
        <f t="shared" si="19"/>
        <v>7145.27</v>
      </c>
      <c r="P75" s="76">
        <f t="shared" si="19"/>
        <v>0</v>
      </c>
      <c r="Q75" s="76">
        <f t="shared" si="19"/>
        <v>0</v>
      </c>
      <c r="R75" s="76">
        <f t="shared" si="19"/>
        <v>0</v>
      </c>
      <c r="S75" s="76">
        <f t="shared" si="19"/>
        <v>62083.43</v>
      </c>
      <c r="T75" s="76">
        <f t="shared" si="19"/>
        <v>25816.569999999992</v>
      </c>
      <c r="U75" s="74">
        <f t="shared" si="5"/>
        <v>0.70629613196814567</v>
      </c>
    </row>
    <row r="76" spans="1:21" s="84" customFormat="1" ht="15.45" customHeight="1" x14ac:dyDescent="0.3">
      <c r="A76" s="80" t="s">
        <v>107</v>
      </c>
      <c r="B76" s="54" t="s">
        <v>34</v>
      </c>
      <c r="C76" s="54" t="s">
        <v>102</v>
      </c>
      <c r="D76" s="54" t="s">
        <v>4</v>
      </c>
      <c r="E76" s="54" t="s">
        <v>58</v>
      </c>
      <c r="F76" s="81">
        <v>31400</v>
      </c>
      <c r="G76" s="81">
        <v>2400</v>
      </c>
      <c r="H76" s="82">
        <v>2400</v>
      </c>
      <c r="I76" s="82">
        <v>2400</v>
      </c>
      <c r="J76" s="82">
        <v>2400</v>
      </c>
      <c r="K76" s="82">
        <v>2400</v>
      </c>
      <c r="L76" s="82">
        <v>2400</v>
      </c>
      <c r="M76" s="82">
        <v>2608.92</v>
      </c>
      <c r="N76" s="82">
        <v>2400</v>
      </c>
      <c r="O76" s="82">
        <v>2537.88</v>
      </c>
      <c r="P76" s="82"/>
      <c r="Q76" s="82"/>
      <c r="R76" s="82"/>
      <c r="S76" s="82">
        <f t="shared" si="8"/>
        <v>21946.799999999999</v>
      </c>
      <c r="T76" s="82">
        <f t="shared" si="4"/>
        <v>9453.2000000000007</v>
      </c>
      <c r="U76" s="83">
        <f t="shared" si="5"/>
        <v>0.69894267515923569</v>
      </c>
    </row>
    <row r="77" spans="1:21" s="84" customFormat="1" ht="15.45" customHeight="1" x14ac:dyDescent="0.3">
      <c r="A77" s="80" t="s">
        <v>107</v>
      </c>
      <c r="B77" s="54" t="s">
        <v>34</v>
      </c>
      <c r="C77" s="54" t="s">
        <v>102</v>
      </c>
      <c r="D77" s="54" t="s">
        <v>5</v>
      </c>
      <c r="E77" s="54" t="s">
        <v>59</v>
      </c>
      <c r="F77" s="81">
        <v>33999.999999999993</v>
      </c>
      <c r="G77" s="81">
        <v>2600</v>
      </c>
      <c r="H77" s="82">
        <v>2600</v>
      </c>
      <c r="I77" s="82">
        <v>2650</v>
      </c>
      <c r="J77" s="82">
        <v>2665.36</v>
      </c>
      <c r="K77" s="82">
        <v>2650</v>
      </c>
      <c r="L77" s="82">
        <v>2650</v>
      </c>
      <c r="M77" s="82">
        <v>2650</v>
      </c>
      <c r="N77" s="82">
        <v>2735.71</v>
      </c>
      <c r="O77" s="82">
        <v>2802.38</v>
      </c>
      <c r="P77" s="82"/>
      <c r="Q77" s="82"/>
      <c r="R77" s="82"/>
      <c r="S77" s="82">
        <f t="shared" ref="S77:S81" si="20">SUM(G77:R77)</f>
        <v>24003.45</v>
      </c>
      <c r="T77" s="82">
        <f t="shared" ref="T77:T81" si="21">F77-S77</f>
        <v>9996.549999999992</v>
      </c>
      <c r="U77" s="83">
        <f t="shared" si="5"/>
        <v>0.70598382352941191</v>
      </c>
    </row>
    <row r="78" spans="1:21" s="84" customFormat="1" ht="15.45" customHeight="1" x14ac:dyDescent="0.3">
      <c r="A78" s="80" t="s">
        <v>107</v>
      </c>
      <c r="B78" s="54" t="s">
        <v>34</v>
      </c>
      <c r="C78" s="54" t="s">
        <v>102</v>
      </c>
      <c r="D78" s="54" t="s">
        <v>9</v>
      </c>
      <c r="E78" s="54" t="s">
        <v>63</v>
      </c>
      <c r="F78" s="81">
        <v>22100</v>
      </c>
      <c r="G78" s="81">
        <v>1690</v>
      </c>
      <c r="H78" s="82">
        <v>1690</v>
      </c>
      <c r="I78" s="82">
        <v>1706.9</v>
      </c>
      <c r="J78" s="82">
        <v>1712.09</v>
      </c>
      <c r="K78" s="82">
        <v>1706.9</v>
      </c>
      <c r="L78" s="82">
        <v>1706.9</v>
      </c>
      <c r="M78" s="82">
        <v>1777.51</v>
      </c>
      <c r="N78" s="82">
        <v>1735.87</v>
      </c>
      <c r="O78" s="82">
        <v>1805.01</v>
      </c>
      <c r="P78" s="82"/>
      <c r="Q78" s="82"/>
      <c r="R78" s="82"/>
      <c r="S78" s="82">
        <f t="shared" si="20"/>
        <v>15531.179999999998</v>
      </c>
      <c r="T78" s="82">
        <f t="shared" si="21"/>
        <v>6568.8200000000015</v>
      </c>
      <c r="U78" s="83">
        <f t="shared" si="5"/>
        <v>0.70276832579185511</v>
      </c>
    </row>
    <row r="79" spans="1:21" s="84" customFormat="1" ht="15.45" customHeight="1" x14ac:dyDescent="0.3">
      <c r="A79" s="80" t="s">
        <v>107</v>
      </c>
      <c r="B79" s="54" t="s">
        <v>34</v>
      </c>
      <c r="C79" s="54" t="s">
        <v>102</v>
      </c>
      <c r="D79" s="54" t="s">
        <v>11</v>
      </c>
      <c r="E79" s="54" t="s">
        <v>65</v>
      </c>
      <c r="F79" s="81"/>
      <c r="G79" s="81"/>
      <c r="H79" s="82"/>
      <c r="I79" s="82"/>
      <c r="J79" s="82"/>
      <c r="K79" s="82"/>
      <c r="L79" s="82">
        <v>312</v>
      </c>
      <c r="M79" s="82"/>
      <c r="N79" s="82"/>
      <c r="O79" s="82"/>
      <c r="P79" s="82"/>
      <c r="Q79" s="82"/>
      <c r="R79" s="82"/>
      <c r="S79" s="82">
        <f t="shared" si="20"/>
        <v>312</v>
      </c>
      <c r="T79" s="82">
        <f t="shared" si="21"/>
        <v>-312</v>
      </c>
      <c r="U79" s="83"/>
    </row>
    <row r="80" spans="1:21" s="84" customFormat="1" ht="15.45" customHeight="1" x14ac:dyDescent="0.3">
      <c r="A80" s="80" t="s">
        <v>107</v>
      </c>
      <c r="B80" s="54" t="s">
        <v>34</v>
      </c>
      <c r="C80" s="54" t="s">
        <v>102</v>
      </c>
      <c r="D80" s="54" t="s">
        <v>12</v>
      </c>
      <c r="E80" s="54" t="s">
        <v>66</v>
      </c>
      <c r="F80" s="81">
        <v>399.99999999999977</v>
      </c>
      <c r="G80" s="81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82">
        <v>0</v>
      </c>
      <c r="P80" s="82"/>
      <c r="Q80" s="82"/>
      <c r="R80" s="82"/>
      <c r="S80" s="82">
        <f t="shared" si="20"/>
        <v>0</v>
      </c>
      <c r="T80" s="82">
        <f t="shared" si="21"/>
        <v>399.99999999999977</v>
      </c>
      <c r="U80" s="83">
        <f t="shared" si="5"/>
        <v>0</v>
      </c>
    </row>
    <row r="81" spans="1:21" s="84" customFormat="1" ht="15.45" customHeight="1" x14ac:dyDescent="0.3">
      <c r="A81" s="80" t="s">
        <v>107</v>
      </c>
      <c r="B81" s="54" t="s">
        <v>34</v>
      </c>
      <c r="C81" s="54" t="s">
        <v>102</v>
      </c>
      <c r="D81" s="54" t="s">
        <v>22</v>
      </c>
      <c r="E81" s="54" t="s">
        <v>76</v>
      </c>
      <c r="F81" s="81"/>
      <c r="G81" s="81"/>
      <c r="H81" s="82">
        <v>290</v>
      </c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>
        <f t="shared" si="20"/>
        <v>290</v>
      </c>
      <c r="T81" s="82">
        <f t="shared" si="21"/>
        <v>-290</v>
      </c>
      <c r="U81" s="83"/>
    </row>
    <row r="82" spans="1:21" s="87" customFormat="1" ht="15.45" customHeight="1" x14ac:dyDescent="0.3">
      <c r="A82" s="56" t="s">
        <v>108</v>
      </c>
      <c r="B82" s="57" t="s">
        <v>54</v>
      </c>
      <c r="C82" s="57"/>
      <c r="D82" s="57"/>
      <c r="E82" s="69"/>
      <c r="F82" s="76">
        <f>SUM(F83:F85)</f>
        <v>141560</v>
      </c>
      <c r="G82" s="76">
        <f>SUM(G83:G85)</f>
        <v>10770.9</v>
      </c>
      <c r="H82" s="76">
        <f t="shared" ref="H82:R82" si="22">SUM(H83:H85)</f>
        <v>12267.380000000001</v>
      </c>
      <c r="I82" s="76">
        <f t="shared" si="22"/>
        <v>11439.9</v>
      </c>
      <c r="J82" s="76">
        <f t="shared" si="22"/>
        <v>11439.9</v>
      </c>
      <c r="K82" s="76">
        <f t="shared" si="22"/>
        <v>11439.9</v>
      </c>
      <c r="L82" s="76">
        <f t="shared" si="22"/>
        <v>11439.9</v>
      </c>
      <c r="M82" s="76">
        <f t="shared" si="22"/>
        <v>16948.64</v>
      </c>
      <c r="N82" s="76">
        <f t="shared" si="22"/>
        <v>8429.4</v>
      </c>
      <c r="O82" s="76">
        <f t="shared" si="22"/>
        <v>16457.400000000001</v>
      </c>
      <c r="P82" s="76">
        <f t="shared" si="22"/>
        <v>0</v>
      </c>
      <c r="Q82" s="76">
        <f t="shared" si="22"/>
        <v>0</v>
      </c>
      <c r="R82" s="76">
        <f t="shared" si="22"/>
        <v>0</v>
      </c>
      <c r="S82" s="85">
        <f t="shared" ref="S82:S146" si="23">SUM(G82:R82)</f>
        <v>110633.32</v>
      </c>
      <c r="T82" s="85">
        <f t="shared" ref="T82:T146" si="24">F82-S82</f>
        <v>30926.679999999993</v>
      </c>
      <c r="U82" s="86">
        <f t="shared" si="5"/>
        <v>0.78152952811528686</v>
      </c>
    </row>
    <row r="83" spans="1:21" s="84" customFormat="1" ht="15.45" customHeight="1" x14ac:dyDescent="0.3">
      <c r="A83" s="80" t="s">
        <v>110</v>
      </c>
      <c r="B83" s="54" t="s">
        <v>34</v>
      </c>
      <c r="C83" s="54" t="s">
        <v>102</v>
      </c>
      <c r="D83" s="54" t="s">
        <v>4</v>
      </c>
      <c r="E83" s="54" t="s">
        <v>58</v>
      </c>
      <c r="F83" s="81">
        <v>105200</v>
      </c>
      <c r="G83" s="81">
        <v>8050</v>
      </c>
      <c r="H83" s="82">
        <v>8986.99</v>
      </c>
      <c r="I83" s="82">
        <v>8550</v>
      </c>
      <c r="J83" s="82">
        <v>8550</v>
      </c>
      <c r="K83" s="82">
        <v>8550</v>
      </c>
      <c r="L83" s="82">
        <v>8550</v>
      </c>
      <c r="M83" s="82">
        <v>12685.08</v>
      </c>
      <c r="N83" s="82">
        <v>6300</v>
      </c>
      <c r="O83" s="82">
        <v>12300</v>
      </c>
      <c r="P83" s="82"/>
      <c r="Q83" s="82"/>
      <c r="R83" s="82"/>
      <c r="S83" s="82">
        <f t="shared" si="23"/>
        <v>82522.070000000007</v>
      </c>
      <c r="T83" s="82">
        <f t="shared" si="24"/>
        <v>22677.929999999993</v>
      </c>
      <c r="U83" s="83">
        <f t="shared" si="5"/>
        <v>0.78443032319391637</v>
      </c>
    </row>
    <row r="84" spans="1:21" s="84" customFormat="1" ht="15.45" customHeight="1" x14ac:dyDescent="0.3">
      <c r="A84" s="80" t="s">
        <v>110</v>
      </c>
      <c r="B84" s="54" t="s">
        <v>34</v>
      </c>
      <c r="C84" s="54" t="s">
        <v>102</v>
      </c>
      <c r="D84" s="54" t="s">
        <v>9</v>
      </c>
      <c r="E84" s="54" t="s">
        <v>63</v>
      </c>
      <c r="F84" s="81">
        <v>35559.999999999993</v>
      </c>
      <c r="G84" s="81">
        <v>2720.9</v>
      </c>
      <c r="H84" s="82">
        <v>3037.61</v>
      </c>
      <c r="I84" s="82">
        <v>2889.9</v>
      </c>
      <c r="J84" s="82">
        <v>2889.9</v>
      </c>
      <c r="K84" s="82">
        <v>2889.9</v>
      </c>
      <c r="L84" s="82">
        <v>2889.9</v>
      </c>
      <c r="M84" s="82">
        <v>4263.5599999999986</v>
      </c>
      <c r="N84" s="82">
        <v>2129.4</v>
      </c>
      <c r="O84" s="82">
        <v>4157.3999999999996</v>
      </c>
      <c r="P84" s="82"/>
      <c r="Q84" s="82"/>
      <c r="R84" s="82"/>
      <c r="S84" s="82">
        <f t="shared" si="23"/>
        <v>27868.47</v>
      </c>
      <c r="T84" s="82">
        <f t="shared" si="24"/>
        <v>7691.5299999999916</v>
      </c>
      <c r="U84" s="83">
        <f t="shared" si="5"/>
        <v>0.78370275590551197</v>
      </c>
    </row>
    <row r="85" spans="1:21" s="84" customFormat="1" ht="15.45" customHeight="1" x14ac:dyDescent="0.3">
      <c r="A85" s="80" t="s">
        <v>110</v>
      </c>
      <c r="B85" s="54" t="s">
        <v>34</v>
      </c>
      <c r="C85" s="54" t="s">
        <v>102</v>
      </c>
      <c r="D85" s="54" t="s">
        <v>12</v>
      </c>
      <c r="E85" s="54" t="s">
        <v>66</v>
      </c>
      <c r="F85" s="81">
        <v>799.99999999999966</v>
      </c>
      <c r="G85" s="81">
        <v>0</v>
      </c>
      <c r="H85" s="82">
        <v>242.78</v>
      </c>
      <c r="I85" s="82">
        <v>0</v>
      </c>
      <c r="J85" s="82">
        <v>0</v>
      </c>
      <c r="K85" s="82">
        <v>0</v>
      </c>
      <c r="L85" s="82">
        <v>0</v>
      </c>
      <c r="M85" s="82">
        <v>0</v>
      </c>
      <c r="N85" s="82">
        <v>0</v>
      </c>
      <c r="O85" s="82">
        <v>0</v>
      </c>
      <c r="P85" s="82"/>
      <c r="Q85" s="82"/>
      <c r="R85" s="82"/>
      <c r="S85" s="82">
        <f t="shared" si="23"/>
        <v>242.78</v>
      </c>
      <c r="T85" s="82">
        <f t="shared" si="24"/>
        <v>557.21999999999969</v>
      </c>
      <c r="U85" s="83">
        <f t="shared" si="5"/>
        <v>0.30347500000000011</v>
      </c>
    </row>
    <row r="86" spans="1:21" s="87" customFormat="1" ht="15.45" customHeight="1" x14ac:dyDescent="0.3">
      <c r="A86" s="56" t="s">
        <v>109</v>
      </c>
      <c r="B86" s="57" t="s">
        <v>54</v>
      </c>
      <c r="C86" s="57"/>
      <c r="D86" s="57"/>
      <c r="E86" s="69"/>
      <c r="F86" s="88">
        <f>SUM(F87:F91)</f>
        <v>193410</v>
      </c>
      <c r="G86" s="88">
        <f>SUM(G87:G91)</f>
        <v>13457.35</v>
      </c>
      <c r="H86" s="88">
        <f t="shared" ref="H86:R86" si="25">SUM(H87:H91)</f>
        <v>13580.7</v>
      </c>
      <c r="I86" s="88">
        <f t="shared" si="25"/>
        <v>14182.8</v>
      </c>
      <c r="J86" s="88">
        <f t="shared" si="25"/>
        <v>15487.8</v>
      </c>
      <c r="K86" s="88">
        <f t="shared" si="25"/>
        <v>14549.03</v>
      </c>
      <c r="L86" s="88">
        <f t="shared" si="25"/>
        <v>12794.789999999999</v>
      </c>
      <c r="M86" s="88">
        <f t="shared" si="25"/>
        <v>16459.689999999999</v>
      </c>
      <c r="N86" s="88">
        <f t="shared" si="25"/>
        <v>1299.77</v>
      </c>
      <c r="O86" s="88">
        <f t="shared" si="25"/>
        <v>0</v>
      </c>
      <c r="P86" s="88">
        <f t="shared" si="25"/>
        <v>0</v>
      </c>
      <c r="Q86" s="88">
        <f t="shared" si="25"/>
        <v>0</v>
      </c>
      <c r="R86" s="88">
        <f t="shared" si="25"/>
        <v>0</v>
      </c>
      <c r="S86" s="85">
        <f t="shared" si="23"/>
        <v>101811.93000000001</v>
      </c>
      <c r="T86" s="85">
        <f t="shared" si="24"/>
        <v>91598.069999999992</v>
      </c>
      <c r="U86" s="86">
        <f t="shared" ref="U86:U153" si="26">S86/F86</f>
        <v>0.52640468434930976</v>
      </c>
    </row>
    <row r="87" spans="1:21" s="84" customFormat="1" ht="15.45" customHeight="1" x14ac:dyDescent="0.3">
      <c r="A87" s="80" t="s">
        <v>109</v>
      </c>
      <c r="B87" s="54" t="s">
        <v>34</v>
      </c>
      <c r="C87" s="54" t="s">
        <v>102</v>
      </c>
      <c r="D87" s="54" t="s">
        <v>4</v>
      </c>
      <c r="E87" s="54" t="s">
        <v>58</v>
      </c>
      <c r="F87" s="81">
        <v>132600</v>
      </c>
      <c r="G87" s="81">
        <v>9877.27</v>
      </c>
      <c r="H87" s="82">
        <v>10150</v>
      </c>
      <c r="I87" s="82">
        <v>10600</v>
      </c>
      <c r="J87" s="82">
        <v>10600</v>
      </c>
      <c r="K87" s="82">
        <v>10845</v>
      </c>
      <c r="L87" s="82">
        <v>9540.25</v>
      </c>
      <c r="M87" s="82">
        <v>11547.82</v>
      </c>
      <c r="N87" s="82">
        <v>971.43000000000006</v>
      </c>
      <c r="O87" s="82">
        <v>0</v>
      </c>
      <c r="P87" s="82"/>
      <c r="Q87" s="82"/>
      <c r="R87" s="82"/>
      <c r="S87" s="82">
        <f t="shared" si="23"/>
        <v>74131.76999999999</v>
      </c>
      <c r="T87" s="82">
        <f t="shared" si="24"/>
        <v>58468.23000000001</v>
      </c>
      <c r="U87" s="83">
        <f t="shared" si="26"/>
        <v>0.55906312217194565</v>
      </c>
    </row>
    <row r="88" spans="1:21" s="84" customFormat="1" ht="15.45" customHeight="1" x14ac:dyDescent="0.3">
      <c r="A88" s="80" t="s">
        <v>109</v>
      </c>
      <c r="B88" s="54" t="s">
        <v>34</v>
      </c>
      <c r="C88" s="54" t="s">
        <v>102</v>
      </c>
      <c r="D88" s="54" t="s">
        <v>9</v>
      </c>
      <c r="E88" s="54" t="s">
        <v>63</v>
      </c>
      <c r="F88" s="81">
        <v>44820</v>
      </c>
      <c r="G88" s="81">
        <v>3338.52</v>
      </c>
      <c r="H88" s="82">
        <v>3430.7</v>
      </c>
      <c r="I88" s="82">
        <v>3582.8</v>
      </c>
      <c r="J88" s="82">
        <v>3582.8</v>
      </c>
      <c r="K88" s="82">
        <v>3665.61</v>
      </c>
      <c r="L88" s="82">
        <v>3224.599999999999</v>
      </c>
      <c r="M88" s="82">
        <v>4911.87</v>
      </c>
      <c r="N88" s="82">
        <v>328.34</v>
      </c>
      <c r="O88" s="82">
        <v>0</v>
      </c>
      <c r="P88" s="82"/>
      <c r="Q88" s="82"/>
      <c r="R88" s="82"/>
      <c r="S88" s="82">
        <f t="shared" ref="S88:S91" si="27">SUM(G88:R88)</f>
        <v>26065.239999999998</v>
      </c>
      <c r="T88" s="82">
        <f t="shared" ref="T88:T91" si="28">F88-S88</f>
        <v>18754.760000000002</v>
      </c>
      <c r="U88" s="83">
        <f t="shared" si="26"/>
        <v>0.58155377063810798</v>
      </c>
    </row>
    <row r="89" spans="1:21" s="84" customFormat="1" ht="15.45" customHeight="1" x14ac:dyDescent="0.3">
      <c r="A89" s="80" t="s">
        <v>109</v>
      </c>
      <c r="B89" s="54" t="s">
        <v>34</v>
      </c>
      <c r="C89" s="54" t="s">
        <v>102</v>
      </c>
      <c r="D89" s="54" t="s">
        <v>10</v>
      </c>
      <c r="E89" s="54" t="s">
        <v>64</v>
      </c>
      <c r="F89" s="81">
        <v>15190</v>
      </c>
      <c r="G89" s="81">
        <v>0</v>
      </c>
      <c r="H89" s="82">
        <v>0</v>
      </c>
      <c r="I89" s="82">
        <v>0</v>
      </c>
      <c r="J89" s="82">
        <v>1305</v>
      </c>
      <c r="K89" s="82">
        <v>0</v>
      </c>
      <c r="L89" s="82">
        <v>0</v>
      </c>
      <c r="M89" s="82">
        <v>0</v>
      </c>
      <c r="N89" s="82">
        <v>0</v>
      </c>
      <c r="O89" s="82">
        <v>0</v>
      </c>
      <c r="P89" s="82"/>
      <c r="Q89" s="82"/>
      <c r="R89" s="82"/>
      <c r="S89" s="82">
        <f t="shared" si="27"/>
        <v>1305</v>
      </c>
      <c r="T89" s="82">
        <f t="shared" si="28"/>
        <v>13885</v>
      </c>
      <c r="U89" s="83">
        <f t="shared" si="26"/>
        <v>8.5911784068466099E-2</v>
      </c>
    </row>
    <row r="90" spans="1:21" s="84" customFormat="1" ht="15.45" customHeight="1" x14ac:dyDescent="0.3">
      <c r="A90" s="80" t="s">
        <v>109</v>
      </c>
      <c r="B90" s="54" t="s">
        <v>34</v>
      </c>
      <c r="C90" s="54" t="s">
        <v>102</v>
      </c>
      <c r="D90" s="54" t="s">
        <v>11</v>
      </c>
      <c r="E90" s="54" t="s">
        <v>65</v>
      </c>
      <c r="F90" s="81"/>
      <c r="G90" s="81"/>
      <c r="H90" s="82"/>
      <c r="I90" s="82"/>
      <c r="J90" s="82"/>
      <c r="K90" s="82">
        <v>38.42</v>
      </c>
      <c r="L90" s="82">
        <v>29.94</v>
      </c>
      <c r="M90" s="82"/>
      <c r="N90" s="82"/>
      <c r="O90" s="82"/>
      <c r="P90" s="82"/>
      <c r="Q90" s="82"/>
      <c r="R90" s="82"/>
      <c r="S90" s="82">
        <f t="shared" si="27"/>
        <v>68.36</v>
      </c>
      <c r="T90" s="82">
        <f t="shared" si="28"/>
        <v>-68.36</v>
      </c>
      <c r="U90" s="83"/>
    </row>
    <row r="91" spans="1:21" s="84" customFormat="1" ht="15.45" customHeight="1" x14ac:dyDescent="0.3">
      <c r="A91" s="80" t="s">
        <v>109</v>
      </c>
      <c r="B91" s="54" t="s">
        <v>34</v>
      </c>
      <c r="C91" s="54" t="s">
        <v>102</v>
      </c>
      <c r="D91" s="54" t="s">
        <v>12</v>
      </c>
      <c r="E91" s="54" t="s">
        <v>66</v>
      </c>
      <c r="F91" s="81">
        <v>799.99999999999966</v>
      </c>
      <c r="G91" s="81">
        <v>241.56</v>
      </c>
      <c r="H91" s="82">
        <v>0</v>
      </c>
      <c r="I91" s="82">
        <v>0</v>
      </c>
      <c r="J91" s="82">
        <v>0</v>
      </c>
      <c r="K91" s="82">
        <v>0</v>
      </c>
      <c r="L91" s="82">
        <v>0</v>
      </c>
      <c r="M91" s="82">
        <v>0</v>
      </c>
      <c r="N91" s="82">
        <v>0</v>
      </c>
      <c r="O91" s="82">
        <v>0</v>
      </c>
      <c r="P91" s="82"/>
      <c r="Q91" s="82"/>
      <c r="R91" s="82"/>
      <c r="S91" s="82">
        <f t="shared" si="27"/>
        <v>241.56</v>
      </c>
      <c r="T91" s="82">
        <f t="shared" si="28"/>
        <v>558.4399999999996</v>
      </c>
      <c r="U91" s="83">
        <f t="shared" si="26"/>
        <v>0.30195000000000011</v>
      </c>
    </row>
    <row r="92" spans="1:21" s="87" customFormat="1" ht="15.45" customHeight="1" x14ac:dyDescent="0.3">
      <c r="A92" s="56" t="s">
        <v>27</v>
      </c>
      <c r="B92" s="57" t="s">
        <v>54</v>
      </c>
      <c r="C92" s="57"/>
      <c r="D92" s="57"/>
      <c r="E92" s="69"/>
      <c r="F92" s="88">
        <f>SUM(F93:F119)</f>
        <v>3506760.7374646296</v>
      </c>
      <c r="G92" s="88">
        <f>SUM(G93:G119)</f>
        <v>222433.99189999996</v>
      </c>
      <c r="H92" s="88">
        <f t="shared" ref="H92:R92" si="29">SUM(H93:H119)</f>
        <v>218782.15357999995</v>
      </c>
      <c r="I92" s="88">
        <f t="shared" si="29"/>
        <v>283649.52792098332</v>
      </c>
      <c r="J92" s="88">
        <f t="shared" si="29"/>
        <v>262529.09743999992</v>
      </c>
      <c r="K92" s="88">
        <f t="shared" si="29"/>
        <v>288155.18429543544</v>
      </c>
      <c r="L92" s="88">
        <f t="shared" si="29"/>
        <v>305633.14104573755</v>
      </c>
      <c r="M92" s="88">
        <f t="shared" si="29"/>
        <v>367480.28390243504</v>
      </c>
      <c r="N92" s="88">
        <f t="shared" si="29"/>
        <v>284165.69094101607</v>
      </c>
      <c r="O92" s="88">
        <f t="shared" si="29"/>
        <v>322552.41094510403</v>
      </c>
      <c r="P92" s="88">
        <f t="shared" si="29"/>
        <v>0</v>
      </c>
      <c r="Q92" s="88">
        <f t="shared" si="29"/>
        <v>0</v>
      </c>
      <c r="R92" s="88">
        <f t="shared" si="29"/>
        <v>0</v>
      </c>
      <c r="S92" s="85">
        <f t="shared" si="23"/>
        <v>2555381.4819707111</v>
      </c>
      <c r="T92" s="85">
        <f t="shared" si="24"/>
        <v>951379.25549391843</v>
      </c>
      <c r="U92" s="86">
        <f t="shared" si="26"/>
        <v>0.72870140659161109</v>
      </c>
    </row>
    <row r="93" spans="1:21" s="84" customFormat="1" ht="15.45" customHeight="1" x14ac:dyDescent="0.3">
      <c r="A93" s="80" t="s">
        <v>27</v>
      </c>
      <c r="B93" s="58" t="s">
        <v>33</v>
      </c>
      <c r="C93" s="67" t="s">
        <v>100</v>
      </c>
      <c r="D93" s="54" t="s">
        <v>2</v>
      </c>
      <c r="E93" s="58" t="s">
        <v>55</v>
      </c>
      <c r="F93" s="81">
        <v>72272.469999999987</v>
      </c>
      <c r="G93" s="81">
        <v>0</v>
      </c>
      <c r="H93" s="82">
        <v>0</v>
      </c>
      <c r="I93" s="82">
        <v>1477.36824</v>
      </c>
      <c r="J93" s="82">
        <v>19975.2654</v>
      </c>
      <c r="K93" s="82">
        <v>0</v>
      </c>
      <c r="L93" s="82">
        <v>6922.0129400000014</v>
      </c>
      <c r="M93" s="82">
        <v>0</v>
      </c>
      <c r="N93" s="82">
        <v>1176.46054</v>
      </c>
      <c r="O93" s="82">
        <v>9460.55458</v>
      </c>
      <c r="P93" s="82"/>
      <c r="Q93" s="82"/>
      <c r="R93" s="82"/>
      <c r="S93" s="82">
        <f t="shared" si="23"/>
        <v>39011.661699999997</v>
      </c>
      <c r="T93" s="82">
        <f t="shared" si="24"/>
        <v>33260.80829999999</v>
      </c>
      <c r="U93" s="83">
        <f t="shared" si="26"/>
        <v>0.53978591986685942</v>
      </c>
    </row>
    <row r="94" spans="1:21" s="84" customFormat="1" ht="15.45" customHeight="1" x14ac:dyDescent="0.3">
      <c r="A94" s="80" t="s">
        <v>27</v>
      </c>
      <c r="B94" s="58" t="s">
        <v>33</v>
      </c>
      <c r="C94" s="67" t="s">
        <v>100</v>
      </c>
      <c r="D94" s="54" t="s">
        <v>3</v>
      </c>
      <c r="E94" s="54" t="s">
        <v>56</v>
      </c>
      <c r="F94" s="81">
        <v>6200</v>
      </c>
      <c r="G94" s="81">
        <v>0</v>
      </c>
      <c r="H94" s="82">
        <v>0</v>
      </c>
      <c r="I94" s="82">
        <v>0</v>
      </c>
      <c r="J94" s="82">
        <v>0</v>
      </c>
      <c r="K94" s="82">
        <v>2824.8514399999999</v>
      </c>
      <c r="L94" s="82">
        <v>0</v>
      </c>
      <c r="M94" s="82">
        <v>3004.72336</v>
      </c>
      <c r="N94" s="82">
        <v>0</v>
      </c>
      <c r="O94" s="82">
        <v>0</v>
      </c>
      <c r="P94" s="82"/>
      <c r="Q94" s="82"/>
      <c r="R94" s="82"/>
      <c r="S94" s="82">
        <f t="shared" si="23"/>
        <v>5829.5748000000003</v>
      </c>
      <c r="T94" s="82">
        <f t="shared" si="24"/>
        <v>370.42519999999968</v>
      </c>
      <c r="U94" s="83">
        <f t="shared" si="26"/>
        <v>0.94025400000000003</v>
      </c>
    </row>
    <row r="95" spans="1:21" s="84" customFormat="1" ht="15.45" customHeight="1" x14ac:dyDescent="0.3">
      <c r="A95" s="80" t="s">
        <v>27</v>
      </c>
      <c r="B95" s="58" t="s">
        <v>33</v>
      </c>
      <c r="C95" s="67" t="s">
        <v>100</v>
      </c>
      <c r="D95" s="54">
        <v>1551</v>
      </c>
      <c r="E95" s="54" t="s">
        <v>57</v>
      </c>
      <c r="F95" s="81">
        <v>131692.488416632</v>
      </c>
      <c r="G95" s="81">
        <v>0</v>
      </c>
      <c r="H95" s="82">
        <v>0</v>
      </c>
      <c r="I95" s="82">
        <v>11692.57594098337</v>
      </c>
      <c r="J95" s="82">
        <v>0</v>
      </c>
      <c r="K95" s="82">
        <v>8643.1625554354832</v>
      </c>
      <c r="L95" s="82">
        <v>4582.8242457375836</v>
      </c>
      <c r="M95" s="82">
        <v>5511.9366824349781</v>
      </c>
      <c r="N95" s="82">
        <v>12818.63230101603</v>
      </c>
      <c r="O95" s="82">
        <v>16597.15082510409</v>
      </c>
      <c r="P95" s="82"/>
      <c r="Q95" s="82"/>
      <c r="R95" s="82"/>
      <c r="S95" s="82">
        <f t="shared" si="23"/>
        <v>59846.282550711534</v>
      </c>
      <c r="T95" s="82">
        <f t="shared" si="24"/>
        <v>71846.205865920463</v>
      </c>
      <c r="U95" s="83">
        <f t="shared" si="26"/>
        <v>0.4544396060113729</v>
      </c>
    </row>
    <row r="96" spans="1:21" s="84" customFormat="1" ht="15.45" customHeight="1" x14ac:dyDescent="0.3">
      <c r="A96" s="80" t="s">
        <v>27</v>
      </c>
      <c r="B96" s="58" t="s">
        <v>33</v>
      </c>
      <c r="C96" s="67" t="s">
        <v>100</v>
      </c>
      <c r="D96" s="54">
        <v>1560</v>
      </c>
      <c r="E96" s="54" t="s">
        <v>84</v>
      </c>
      <c r="F96" s="81">
        <v>0</v>
      </c>
      <c r="G96" s="81">
        <v>436.78318000000002</v>
      </c>
      <c r="H96" s="82"/>
      <c r="I96" s="82"/>
      <c r="J96" s="82">
        <v>1769.9760000000001</v>
      </c>
      <c r="K96" s="82">
        <v>381.45251999999999</v>
      </c>
      <c r="L96" s="82"/>
      <c r="M96" s="82"/>
      <c r="N96" s="82"/>
      <c r="O96" s="82">
        <v>608.28200000000004</v>
      </c>
      <c r="P96" s="82"/>
      <c r="Q96" s="82"/>
      <c r="R96" s="82"/>
      <c r="S96" s="82">
        <f t="shared" si="23"/>
        <v>3196.4937</v>
      </c>
      <c r="T96" s="82">
        <f t="shared" ref="T96" si="30">F96-S96</f>
        <v>-3196.4937</v>
      </c>
      <c r="U96" s="83"/>
    </row>
    <row r="97" spans="1:21" s="84" customFormat="1" ht="15.45" customHeight="1" x14ac:dyDescent="0.3">
      <c r="A97" s="80" t="s">
        <v>27</v>
      </c>
      <c r="B97" s="67" t="s">
        <v>34</v>
      </c>
      <c r="C97" s="67" t="s">
        <v>100</v>
      </c>
      <c r="D97" s="54" t="s">
        <v>96</v>
      </c>
      <c r="E97" s="68" t="s">
        <v>101</v>
      </c>
      <c r="F97" s="81">
        <v>620</v>
      </c>
      <c r="G97" s="81">
        <v>0</v>
      </c>
      <c r="H97" s="82">
        <v>0</v>
      </c>
      <c r="I97" s="82">
        <v>0</v>
      </c>
      <c r="J97" s="82">
        <v>0</v>
      </c>
      <c r="K97" s="82">
        <v>0</v>
      </c>
      <c r="L97" s="82">
        <v>0</v>
      </c>
      <c r="M97" s="82">
        <v>0</v>
      </c>
      <c r="N97" s="82">
        <v>0</v>
      </c>
      <c r="O97" s="82">
        <v>0</v>
      </c>
      <c r="P97" s="82"/>
      <c r="Q97" s="82"/>
      <c r="R97" s="82"/>
      <c r="S97" s="82">
        <f t="shared" si="23"/>
        <v>0</v>
      </c>
      <c r="T97" s="82">
        <f t="shared" si="24"/>
        <v>620</v>
      </c>
      <c r="U97" s="83">
        <f t="shared" si="26"/>
        <v>0</v>
      </c>
    </row>
    <row r="98" spans="1:21" s="84" customFormat="1" ht="15.45" customHeight="1" x14ac:dyDescent="0.3">
      <c r="A98" s="80" t="s">
        <v>27</v>
      </c>
      <c r="B98" s="67" t="s">
        <v>34</v>
      </c>
      <c r="C98" s="67" t="s">
        <v>100</v>
      </c>
      <c r="D98" s="54" t="s">
        <v>4</v>
      </c>
      <c r="E98" s="54" t="s">
        <v>58</v>
      </c>
      <c r="F98" s="81">
        <v>560110.93599999952</v>
      </c>
      <c r="G98" s="81">
        <v>46225.807939999999</v>
      </c>
      <c r="H98" s="82">
        <v>49133.846480000007</v>
      </c>
      <c r="I98" s="82">
        <v>52724.465380000009</v>
      </c>
      <c r="J98" s="82">
        <v>51420.291920000003</v>
      </c>
      <c r="K98" s="82">
        <v>54643.712240000001</v>
      </c>
      <c r="L98" s="82">
        <v>56306.704720000009</v>
      </c>
      <c r="M98" s="82">
        <v>57123.984120000023</v>
      </c>
      <c r="N98" s="82">
        <v>53980.416100000002</v>
      </c>
      <c r="O98" s="82">
        <v>52553.61954</v>
      </c>
      <c r="P98" s="82"/>
      <c r="Q98" s="82"/>
      <c r="R98" s="82"/>
      <c r="S98" s="82">
        <f t="shared" si="23"/>
        <v>474112.84844000009</v>
      </c>
      <c r="T98" s="82">
        <f t="shared" si="24"/>
        <v>85998.087559999432</v>
      </c>
      <c r="U98" s="83">
        <f t="shared" si="26"/>
        <v>0.84646240229810565</v>
      </c>
    </row>
    <row r="99" spans="1:21" s="84" customFormat="1" ht="15.45" customHeight="1" x14ac:dyDescent="0.3">
      <c r="A99" s="80" t="s">
        <v>27</v>
      </c>
      <c r="B99" s="67" t="s">
        <v>34</v>
      </c>
      <c r="C99" s="67" t="s">
        <v>100</v>
      </c>
      <c r="D99" s="54" t="s">
        <v>5</v>
      </c>
      <c r="E99" s="54" t="s">
        <v>59</v>
      </c>
      <c r="F99" s="81">
        <v>413901.52199999959</v>
      </c>
      <c r="G99" s="81">
        <v>29878.411319999999</v>
      </c>
      <c r="H99" s="82">
        <v>31368.027040000001</v>
      </c>
      <c r="I99" s="82">
        <v>31703.1234</v>
      </c>
      <c r="J99" s="82">
        <v>33132.587339999998</v>
      </c>
      <c r="K99" s="82">
        <v>34452.681420000008</v>
      </c>
      <c r="L99" s="82">
        <v>34238.209779999997</v>
      </c>
      <c r="M99" s="82">
        <v>32294.163199999999</v>
      </c>
      <c r="N99" s="82">
        <v>32748.122240000001</v>
      </c>
      <c r="O99" s="82">
        <v>32574.829140000002</v>
      </c>
      <c r="P99" s="82"/>
      <c r="Q99" s="82"/>
      <c r="R99" s="82"/>
      <c r="S99" s="82">
        <f t="shared" si="23"/>
        <v>292390.15488000005</v>
      </c>
      <c r="T99" s="82">
        <f t="shared" si="24"/>
        <v>121511.36711999954</v>
      </c>
      <c r="U99" s="83">
        <f t="shared" si="26"/>
        <v>0.70642444963031648</v>
      </c>
    </row>
    <row r="100" spans="1:21" s="84" customFormat="1" ht="15.45" customHeight="1" x14ac:dyDescent="0.3">
      <c r="A100" s="80" t="s">
        <v>27</v>
      </c>
      <c r="B100" s="67" t="s">
        <v>34</v>
      </c>
      <c r="C100" s="67" t="s">
        <v>100</v>
      </c>
      <c r="D100" s="54" t="s">
        <v>6</v>
      </c>
      <c r="E100" s="54" t="s">
        <v>60</v>
      </c>
      <c r="F100" s="81">
        <v>57631.063999999977</v>
      </c>
      <c r="G100" s="81">
        <v>1707.44</v>
      </c>
      <c r="H100" s="82">
        <v>2181.06</v>
      </c>
      <c r="I100" s="82">
        <v>2500.6559999999999</v>
      </c>
      <c r="J100" s="82">
        <v>3025.4630000000002</v>
      </c>
      <c r="K100" s="82">
        <v>5057.3260000000009</v>
      </c>
      <c r="L100" s="82">
        <v>8198.4079999999994</v>
      </c>
      <c r="M100" s="82">
        <v>10775.46</v>
      </c>
      <c r="N100" s="82">
        <v>6272.5750799999996</v>
      </c>
      <c r="O100" s="82">
        <v>7868.6500000000005</v>
      </c>
      <c r="P100" s="82"/>
      <c r="Q100" s="82"/>
      <c r="R100" s="82"/>
      <c r="S100" s="82">
        <f t="shared" si="23"/>
        <v>47587.038080000006</v>
      </c>
      <c r="T100" s="82">
        <f t="shared" si="24"/>
        <v>10044.025919999971</v>
      </c>
      <c r="U100" s="83">
        <f t="shared" si="26"/>
        <v>0.82571854095909147</v>
      </c>
    </row>
    <row r="101" spans="1:21" s="84" customFormat="1" ht="15.45" customHeight="1" x14ac:dyDescent="0.3">
      <c r="A101" s="80" t="s">
        <v>27</v>
      </c>
      <c r="B101" s="67" t="s">
        <v>34</v>
      </c>
      <c r="C101" s="67" t="s">
        <v>100</v>
      </c>
      <c r="D101" s="54" t="s">
        <v>7</v>
      </c>
      <c r="E101" s="54" t="s">
        <v>61</v>
      </c>
      <c r="F101" s="81">
        <v>64109.283999999992</v>
      </c>
      <c r="G101" s="81">
        <v>175.02600000000001</v>
      </c>
      <c r="H101" s="82">
        <v>810.7700000000001</v>
      </c>
      <c r="I101" s="82">
        <v>139.066</v>
      </c>
      <c r="J101" s="82">
        <v>1981.086</v>
      </c>
      <c r="K101" s="82">
        <v>11267.26</v>
      </c>
      <c r="L101" s="82">
        <v>875.13</v>
      </c>
      <c r="M101" s="82">
        <v>3776.9540000000011</v>
      </c>
      <c r="N101" s="82">
        <v>3843.1789600000002</v>
      </c>
      <c r="O101" s="82">
        <v>1176.8219999999999</v>
      </c>
      <c r="P101" s="82"/>
      <c r="Q101" s="82"/>
      <c r="R101" s="82"/>
      <c r="S101" s="82">
        <f t="shared" si="23"/>
        <v>24045.292960000002</v>
      </c>
      <c r="T101" s="82">
        <f t="shared" si="24"/>
        <v>40063.991039999994</v>
      </c>
      <c r="U101" s="83">
        <f t="shared" si="26"/>
        <v>0.37506725172597477</v>
      </c>
    </row>
    <row r="102" spans="1:21" s="84" customFormat="1" ht="15.45" customHeight="1" x14ac:dyDescent="0.3">
      <c r="A102" s="80" t="s">
        <v>27</v>
      </c>
      <c r="B102" s="67" t="s">
        <v>34</v>
      </c>
      <c r="C102" s="67" t="s">
        <v>100</v>
      </c>
      <c r="D102" s="54" t="s">
        <v>8</v>
      </c>
      <c r="E102" s="54" t="s">
        <v>62</v>
      </c>
      <c r="F102" s="81">
        <v>5779.4000000000333</v>
      </c>
      <c r="G102" s="81">
        <v>831.54456000000005</v>
      </c>
      <c r="H102" s="82">
        <v>199.67284000000001</v>
      </c>
      <c r="I102" s="82">
        <v>292.64965999999998</v>
      </c>
      <c r="J102" s="82">
        <v>106.90412000000001</v>
      </c>
      <c r="K102" s="82">
        <v>137.63754</v>
      </c>
      <c r="L102" s="82">
        <v>298.50042000000002</v>
      </c>
      <c r="M102" s="82">
        <v>24.914079999999998</v>
      </c>
      <c r="N102" s="82">
        <v>115.86188</v>
      </c>
      <c r="O102" s="82">
        <v>185.65729999999999</v>
      </c>
      <c r="P102" s="82"/>
      <c r="Q102" s="82"/>
      <c r="R102" s="82"/>
      <c r="S102" s="82">
        <f t="shared" si="23"/>
        <v>2193.3424</v>
      </c>
      <c r="T102" s="82">
        <f t="shared" si="24"/>
        <v>3586.0576000000333</v>
      </c>
      <c r="U102" s="83">
        <f t="shared" si="26"/>
        <v>0.37951039900335454</v>
      </c>
    </row>
    <row r="103" spans="1:21" s="84" customFormat="1" ht="15.45" customHeight="1" x14ac:dyDescent="0.3">
      <c r="A103" s="80" t="s">
        <v>27</v>
      </c>
      <c r="B103" s="67" t="s">
        <v>34</v>
      </c>
      <c r="C103" s="67" t="s">
        <v>100</v>
      </c>
      <c r="D103" s="54" t="s">
        <v>9</v>
      </c>
      <c r="E103" s="54" t="s">
        <v>64</v>
      </c>
      <c r="F103" s="81">
        <v>250581.76504799831</v>
      </c>
      <c r="G103" s="81">
        <v>26761.78816</v>
      </c>
      <c r="H103" s="82">
        <v>28427.004499999999</v>
      </c>
      <c r="I103" s="82">
        <v>29860.074559999979</v>
      </c>
      <c r="J103" s="82">
        <v>29951.640439999999</v>
      </c>
      <c r="K103" s="82">
        <v>32185.42052</v>
      </c>
      <c r="L103" s="82">
        <v>33766.489780000004</v>
      </c>
      <c r="M103" s="82">
        <v>34066.009840000013</v>
      </c>
      <c r="N103" s="82">
        <v>31689.648539999998</v>
      </c>
      <c r="O103" s="82">
        <v>31744.096120000009</v>
      </c>
      <c r="P103" s="82"/>
      <c r="Q103" s="82"/>
      <c r="R103" s="82"/>
      <c r="S103" s="82">
        <f t="shared" si="23"/>
        <v>278452.17246000003</v>
      </c>
      <c r="T103" s="82">
        <f t="shared" si="24"/>
        <v>-27870.407412001718</v>
      </c>
      <c r="U103" s="83">
        <f t="shared" si="26"/>
        <v>1.1112228074802777</v>
      </c>
    </row>
    <row r="104" spans="1:21" s="84" customFormat="1" ht="15.45" customHeight="1" x14ac:dyDescent="0.3">
      <c r="A104" s="80" t="s">
        <v>27</v>
      </c>
      <c r="B104" s="67" t="s">
        <v>34</v>
      </c>
      <c r="C104" s="67" t="s">
        <v>100</v>
      </c>
      <c r="D104" s="54" t="s">
        <v>10</v>
      </c>
      <c r="E104" s="54" t="s">
        <v>64</v>
      </c>
      <c r="F104" s="81">
        <v>139589.59999999969</v>
      </c>
      <c r="G104" s="81">
        <v>10506.90624</v>
      </c>
      <c r="H104" s="82">
        <v>9601.1976599999962</v>
      </c>
      <c r="I104" s="82">
        <v>9548.1461199999976</v>
      </c>
      <c r="J104" s="82">
        <v>9086.5565600000009</v>
      </c>
      <c r="K104" s="82">
        <v>9856.6939999999959</v>
      </c>
      <c r="L104" s="82">
        <v>10590.569380000001</v>
      </c>
      <c r="M104" s="82">
        <v>5550.7227000000003</v>
      </c>
      <c r="N104" s="82">
        <v>5459.1581200000001</v>
      </c>
      <c r="O104" s="82">
        <v>10914.74346</v>
      </c>
      <c r="P104" s="82"/>
      <c r="Q104" s="82"/>
      <c r="R104" s="82"/>
      <c r="S104" s="82">
        <f t="shared" si="23"/>
        <v>81114.694239999983</v>
      </c>
      <c r="T104" s="82">
        <f t="shared" si="24"/>
        <v>58474.905759999703</v>
      </c>
      <c r="U104" s="83">
        <f t="shared" si="26"/>
        <v>0.58109410901671876</v>
      </c>
    </row>
    <row r="105" spans="1:21" s="84" customFormat="1" ht="15.45" customHeight="1" x14ac:dyDescent="0.3">
      <c r="A105" s="80" t="s">
        <v>27</v>
      </c>
      <c r="B105" s="67" t="s">
        <v>34</v>
      </c>
      <c r="C105" s="67" t="s">
        <v>100</v>
      </c>
      <c r="D105" s="54" t="s">
        <v>11</v>
      </c>
      <c r="E105" s="54" t="s">
        <v>65</v>
      </c>
      <c r="F105" s="81">
        <v>8453.0800000000127</v>
      </c>
      <c r="G105" s="81">
        <v>647.93161999999984</v>
      </c>
      <c r="H105" s="82">
        <v>288.20389999999998</v>
      </c>
      <c r="I105" s="82">
        <v>98.119959999999935</v>
      </c>
      <c r="J105" s="82">
        <v>396.22773999999998</v>
      </c>
      <c r="K105" s="82">
        <v>1418.6412199999991</v>
      </c>
      <c r="L105" s="82">
        <v>1216.08536</v>
      </c>
      <c r="M105" s="82">
        <v>2077.6206199999979</v>
      </c>
      <c r="N105" s="82">
        <v>1237.67066</v>
      </c>
      <c r="O105" s="82">
        <v>1466.4419800000001</v>
      </c>
      <c r="P105" s="82"/>
      <c r="Q105" s="82"/>
      <c r="R105" s="82"/>
      <c r="S105" s="82">
        <f t="shared" si="23"/>
        <v>8846.943059999996</v>
      </c>
      <c r="T105" s="82">
        <f t="shared" si="24"/>
        <v>-393.86305999998331</v>
      </c>
      <c r="U105" s="83">
        <f t="shared" si="26"/>
        <v>1.0465940296318008</v>
      </c>
    </row>
    <row r="106" spans="1:21" s="84" customFormat="1" ht="15.45" customHeight="1" x14ac:dyDescent="0.3">
      <c r="A106" s="80" t="s">
        <v>27</v>
      </c>
      <c r="B106" s="67" t="s">
        <v>34</v>
      </c>
      <c r="C106" s="67" t="s">
        <v>100</v>
      </c>
      <c r="D106" s="54" t="s">
        <v>12</v>
      </c>
      <c r="E106" s="54" t="s">
        <v>66</v>
      </c>
      <c r="F106" s="81">
        <v>4501.2</v>
      </c>
      <c r="G106" s="81">
        <v>324.11606</v>
      </c>
      <c r="H106" s="82">
        <v>538.80377999999985</v>
      </c>
      <c r="I106" s="82">
        <v>574.77235999999994</v>
      </c>
      <c r="J106" s="82">
        <v>494.95963999999998</v>
      </c>
      <c r="K106" s="82">
        <v>285.33498000000009</v>
      </c>
      <c r="L106" s="82">
        <v>1115.3679199999999</v>
      </c>
      <c r="M106" s="82">
        <v>286.66239999999999</v>
      </c>
      <c r="N106" s="82">
        <v>2.17</v>
      </c>
      <c r="O106" s="82">
        <v>689.74441999999999</v>
      </c>
      <c r="P106" s="82"/>
      <c r="Q106" s="82"/>
      <c r="R106" s="82"/>
      <c r="S106" s="82">
        <f t="shared" si="23"/>
        <v>4311.93156</v>
      </c>
      <c r="T106" s="82">
        <f t="shared" si="24"/>
        <v>189.26843999999983</v>
      </c>
      <c r="U106" s="83">
        <f t="shared" si="26"/>
        <v>0.95795155958411093</v>
      </c>
    </row>
    <row r="107" spans="1:21" s="84" customFormat="1" ht="15.45" customHeight="1" x14ac:dyDescent="0.3">
      <c r="A107" s="80" t="s">
        <v>27</v>
      </c>
      <c r="B107" s="67" t="s">
        <v>34</v>
      </c>
      <c r="C107" s="67" t="s">
        <v>100</v>
      </c>
      <c r="D107" s="54" t="s">
        <v>13</v>
      </c>
      <c r="E107" s="54" t="s">
        <v>67</v>
      </c>
      <c r="F107" s="81">
        <v>199511.59799999979</v>
      </c>
      <c r="G107" s="81">
        <v>21714.764679999949</v>
      </c>
      <c r="H107" s="82">
        <v>19254.605299999959</v>
      </c>
      <c r="I107" s="82">
        <v>19515.201839999991</v>
      </c>
      <c r="J107" s="82">
        <v>11354.594359999999</v>
      </c>
      <c r="K107" s="82">
        <v>13177.04041999999</v>
      </c>
      <c r="L107" s="82">
        <v>15859.932319999991</v>
      </c>
      <c r="M107" s="82">
        <v>12836.93446</v>
      </c>
      <c r="N107" s="82">
        <v>15606.369059999961</v>
      </c>
      <c r="O107" s="82">
        <v>17770.365599999968</v>
      </c>
      <c r="P107" s="82"/>
      <c r="Q107" s="82"/>
      <c r="R107" s="82"/>
      <c r="S107" s="82">
        <f t="shared" si="23"/>
        <v>147089.8080399998</v>
      </c>
      <c r="T107" s="82">
        <f t="shared" si="24"/>
        <v>52421.789959999995</v>
      </c>
      <c r="U107" s="83">
        <f t="shared" si="26"/>
        <v>0.73724941063326033</v>
      </c>
    </row>
    <row r="108" spans="1:21" s="84" customFormat="1" ht="15.45" customHeight="1" x14ac:dyDescent="0.3">
      <c r="A108" s="80" t="s">
        <v>27</v>
      </c>
      <c r="B108" s="67" t="s">
        <v>34</v>
      </c>
      <c r="C108" s="67" t="s">
        <v>100</v>
      </c>
      <c r="D108" s="54" t="s">
        <v>14</v>
      </c>
      <c r="E108" s="54" t="s">
        <v>68</v>
      </c>
      <c r="F108" s="81">
        <v>240487.37999999971</v>
      </c>
      <c r="G108" s="81">
        <v>14049.08830000001</v>
      </c>
      <c r="H108" s="82">
        <v>18261.79668000001</v>
      </c>
      <c r="I108" s="82">
        <v>20542.257340000011</v>
      </c>
      <c r="J108" s="82">
        <v>25921.282119999989</v>
      </c>
      <c r="K108" s="82">
        <v>25001.33847999998</v>
      </c>
      <c r="L108" s="82">
        <v>19305.113020000019</v>
      </c>
      <c r="M108" s="82">
        <v>13056.644500000009</v>
      </c>
      <c r="N108" s="82">
        <v>14505.67319999999</v>
      </c>
      <c r="O108" s="82">
        <v>14624.98965999999</v>
      </c>
      <c r="P108" s="82"/>
      <c r="Q108" s="82"/>
      <c r="R108" s="82"/>
      <c r="S108" s="82">
        <f t="shared" si="23"/>
        <v>165268.1833</v>
      </c>
      <c r="T108" s="82">
        <f t="shared" si="24"/>
        <v>75219.196699999709</v>
      </c>
      <c r="U108" s="83">
        <f t="shared" si="26"/>
        <v>0.68722185463536678</v>
      </c>
    </row>
    <row r="109" spans="1:21" s="84" customFormat="1" ht="15.45" customHeight="1" x14ac:dyDescent="0.3">
      <c r="A109" s="80" t="s">
        <v>27</v>
      </c>
      <c r="B109" s="67" t="s">
        <v>34</v>
      </c>
      <c r="C109" s="67" t="s">
        <v>100</v>
      </c>
      <c r="D109" s="54" t="s">
        <v>15</v>
      </c>
      <c r="E109" s="54" t="s">
        <v>69</v>
      </c>
      <c r="F109" s="81">
        <v>56977.999999999978</v>
      </c>
      <c r="G109" s="81">
        <v>1178.4575600000001</v>
      </c>
      <c r="H109" s="82">
        <v>1839.2913799999999</v>
      </c>
      <c r="I109" s="82">
        <v>3920.2228</v>
      </c>
      <c r="J109" s="82">
        <v>3887.61328</v>
      </c>
      <c r="K109" s="82">
        <v>9052.6789000000008</v>
      </c>
      <c r="L109" s="82">
        <v>2247.44544</v>
      </c>
      <c r="M109" s="82">
        <v>5208.7278799999976</v>
      </c>
      <c r="N109" s="82">
        <v>13733.50344</v>
      </c>
      <c r="O109" s="82">
        <v>4715.2643000000016</v>
      </c>
      <c r="P109" s="82"/>
      <c r="Q109" s="82"/>
      <c r="R109" s="82"/>
      <c r="S109" s="82">
        <f t="shared" si="23"/>
        <v>45783.204980000002</v>
      </c>
      <c r="T109" s="82">
        <f t="shared" si="24"/>
        <v>11194.795019999976</v>
      </c>
      <c r="U109" s="83">
        <f t="shared" si="26"/>
        <v>0.80352425462459232</v>
      </c>
    </row>
    <row r="110" spans="1:21" s="84" customFormat="1" ht="15.45" customHeight="1" x14ac:dyDescent="0.3">
      <c r="A110" s="80" t="s">
        <v>27</v>
      </c>
      <c r="B110" s="67" t="s">
        <v>34</v>
      </c>
      <c r="C110" s="67" t="s">
        <v>100</v>
      </c>
      <c r="D110" s="54" t="s">
        <v>16</v>
      </c>
      <c r="E110" s="54" t="s">
        <v>70</v>
      </c>
      <c r="F110" s="81">
        <v>71442.313999999751</v>
      </c>
      <c r="G110" s="81">
        <v>2972.91626</v>
      </c>
      <c r="H110" s="82">
        <v>6821.2682400000012</v>
      </c>
      <c r="I110" s="82">
        <v>4599.7938000000004</v>
      </c>
      <c r="J110" s="82">
        <v>2582.8633599999998</v>
      </c>
      <c r="K110" s="82">
        <v>3223.6839600000012</v>
      </c>
      <c r="L110" s="82">
        <v>5778.0189600000003</v>
      </c>
      <c r="M110" s="82">
        <v>4376.5679800000007</v>
      </c>
      <c r="N110" s="82">
        <v>2337.1926600000002</v>
      </c>
      <c r="O110" s="82">
        <v>4585.3489400000008</v>
      </c>
      <c r="P110" s="82"/>
      <c r="Q110" s="82"/>
      <c r="R110" s="82"/>
      <c r="S110" s="82">
        <f t="shared" si="23"/>
        <v>37277.654160000006</v>
      </c>
      <c r="T110" s="82">
        <f t="shared" si="24"/>
        <v>34164.659839999746</v>
      </c>
      <c r="U110" s="83">
        <f t="shared" si="26"/>
        <v>0.52178676855287942</v>
      </c>
    </row>
    <row r="111" spans="1:21" s="84" customFormat="1" ht="15.45" customHeight="1" x14ac:dyDescent="0.3">
      <c r="A111" s="80" t="s">
        <v>27</v>
      </c>
      <c r="B111" s="67" t="s">
        <v>34</v>
      </c>
      <c r="C111" s="67" t="s">
        <v>100</v>
      </c>
      <c r="D111" s="54" t="s">
        <v>17</v>
      </c>
      <c r="E111" s="54" t="s">
        <v>71</v>
      </c>
      <c r="F111" s="81">
        <v>485534.13999999902</v>
      </c>
      <c r="G111" s="81">
        <v>33154.248240000008</v>
      </c>
      <c r="H111" s="82">
        <v>19969.56948000002</v>
      </c>
      <c r="I111" s="82">
        <v>47771.862299999972</v>
      </c>
      <c r="J111" s="82">
        <v>27777.62072000001</v>
      </c>
      <c r="K111" s="82">
        <v>21414.307860000012</v>
      </c>
      <c r="L111" s="82">
        <v>27085.27592</v>
      </c>
      <c r="M111" s="82">
        <v>77641.266940000045</v>
      </c>
      <c r="N111" s="82">
        <v>32339.739600000012</v>
      </c>
      <c r="O111" s="82">
        <v>32348.910980000001</v>
      </c>
      <c r="P111" s="82"/>
      <c r="Q111" s="82"/>
      <c r="R111" s="82"/>
      <c r="S111" s="82">
        <f t="shared" si="23"/>
        <v>319502.8020400001</v>
      </c>
      <c r="T111" s="82">
        <f t="shared" si="24"/>
        <v>166031.33795999893</v>
      </c>
      <c r="U111" s="83">
        <f t="shared" si="26"/>
        <v>0.658043947311307</v>
      </c>
    </row>
    <row r="112" spans="1:21" s="84" customFormat="1" ht="15.45" customHeight="1" x14ac:dyDescent="0.3">
      <c r="A112" s="80" t="s">
        <v>27</v>
      </c>
      <c r="B112" s="67" t="s">
        <v>34</v>
      </c>
      <c r="C112" s="67" t="s">
        <v>100</v>
      </c>
      <c r="D112" s="54" t="s">
        <v>18</v>
      </c>
      <c r="E112" s="54" t="s">
        <v>72</v>
      </c>
      <c r="F112" s="81">
        <v>16235.73999999998</v>
      </c>
      <c r="G112" s="81">
        <v>669.08140000000014</v>
      </c>
      <c r="H112" s="82">
        <v>517.83789999999999</v>
      </c>
      <c r="I112" s="82">
        <v>506.91203999999999</v>
      </c>
      <c r="J112" s="82">
        <v>506.22294000000011</v>
      </c>
      <c r="K112" s="82">
        <v>2105.2507799999998</v>
      </c>
      <c r="L112" s="82">
        <v>989.30844000000002</v>
      </c>
      <c r="M112" s="82">
        <v>672.09026000000017</v>
      </c>
      <c r="N112" s="82">
        <v>1114.34474</v>
      </c>
      <c r="O112" s="82">
        <v>1181.8144600000001</v>
      </c>
      <c r="P112" s="82"/>
      <c r="Q112" s="82"/>
      <c r="R112" s="82"/>
      <c r="S112" s="82">
        <f t="shared" si="23"/>
        <v>8262.8629600000004</v>
      </c>
      <c r="T112" s="82">
        <f t="shared" si="24"/>
        <v>7972.8770399999794</v>
      </c>
      <c r="U112" s="83">
        <f t="shared" si="26"/>
        <v>0.5089304805324556</v>
      </c>
    </row>
    <row r="113" spans="1:21" s="84" customFormat="1" ht="15.45" customHeight="1" x14ac:dyDescent="0.3">
      <c r="A113" s="80" t="s">
        <v>27</v>
      </c>
      <c r="B113" s="67" t="s">
        <v>34</v>
      </c>
      <c r="C113" s="67" t="s">
        <v>100</v>
      </c>
      <c r="D113" s="54" t="s">
        <v>19</v>
      </c>
      <c r="E113" s="54" t="s">
        <v>73</v>
      </c>
      <c r="F113" s="81">
        <v>349643.38000000082</v>
      </c>
      <c r="G113" s="81">
        <v>17134.07674</v>
      </c>
      <c r="H113" s="82">
        <v>13497.492639999989</v>
      </c>
      <c r="I113" s="82">
        <v>18432.434540000009</v>
      </c>
      <c r="J113" s="82">
        <v>22697.80832</v>
      </c>
      <c r="K113" s="82">
        <v>29155.28879999998</v>
      </c>
      <c r="L113" s="82">
        <v>30617.663420000001</v>
      </c>
      <c r="M113" s="82">
        <v>72701.977540000007</v>
      </c>
      <c r="N113" s="82">
        <v>45253.74781999999</v>
      </c>
      <c r="O113" s="82">
        <v>25304.56440000001</v>
      </c>
      <c r="P113" s="82"/>
      <c r="Q113" s="82"/>
      <c r="R113" s="82"/>
      <c r="S113" s="82">
        <f t="shared" si="23"/>
        <v>274795.05421999999</v>
      </c>
      <c r="T113" s="82">
        <f t="shared" si="24"/>
        <v>74848.325780000829</v>
      </c>
      <c r="U113" s="83">
        <f t="shared" si="26"/>
        <v>0.7859295211595293</v>
      </c>
    </row>
    <row r="114" spans="1:21" s="84" customFormat="1" ht="15.45" customHeight="1" x14ac:dyDescent="0.3">
      <c r="A114" s="80" t="s">
        <v>27</v>
      </c>
      <c r="B114" s="67" t="s">
        <v>34</v>
      </c>
      <c r="C114" s="67" t="s">
        <v>100</v>
      </c>
      <c r="D114" s="54" t="s">
        <v>20</v>
      </c>
      <c r="E114" s="54" t="s">
        <v>74</v>
      </c>
      <c r="F114" s="81">
        <v>11780</v>
      </c>
      <c r="G114" s="81">
        <v>1225.7319399999999</v>
      </c>
      <c r="H114" s="82">
        <v>767.65981999999997</v>
      </c>
      <c r="I114" s="82">
        <v>133.60256000000001</v>
      </c>
      <c r="J114" s="82">
        <v>94.852560000000011</v>
      </c>
      <c r="K114" s="82">
        <v>277.67568</v>
      </c>
      <c r="L114" s="82">
        <v>5746.8804400000008</v>
      </c>
      <c r="M114" s="82">
        <v>221.09943999999999</v>
      </c>
      <c r="N114" s="82">
        <v>30.78424</v>
      </c>
      <c r="O114" s="82">
        <v>0</v>
      </c>
      <c r="P114" s="82"/>
      <c r="Q114" s="82"/>
      <c r="R114" s="82"/>
      <c r="S114" s="82">
        <f t="shared" si="23"/>
        <v>8498.2866800000011</v>
      </c>
      <c r="T114" s="82">
        <f t="shared" si="24"/>
        <v>3281.7133199999989</v>
      </c>
      <c r="U114" s="83">
        <f t="shared" si="26"/>
        <v>0.72141652631578956</v>
      </c>
    </row>
    <row r="115" spans="1:21" s="84" customFormat="1" ht="15.45" customHeight="1" x14ac:dyDescent="0.3">
      <c r="A115" s="80" t="s">
        <v>27</v>
      </c>
      <c r="B115" s="67" t="s">
        <v>34</v>
      </c>
      <c r="C115" s="67" t="s">
        <v>100</v>
      </c>
      <c r="D115" s="54" t="s">
        <v>21</v>
      </c>
      <c r="E115" s="54" t="s">
        <v>75</v>
      </c>
      <c r="F115" s="81">
        <v>5952</v>
      </c>
      <c r="G115" s="81">
        <v>26.908000000000001</v>
      </c>
      <c r="H115" s="82">
        <v>53.344799999999992</v>
      </c>
      <c r="I115" s="82">
        <v>28.8889</v>
      </c>
      <c r="J115" s="82">
        <v>47.607939999999999</v>
      </c>
      <c r="K115" s="82">
        <v>126.30329999999999</v>
      </c>
      <c r="L115" s="82">
        <v>75.217159999999993</v>
      </c>
      <c r="M115" s="82">
        <v>1.5977399999999999</v>
      </c>
      <c r="N115" s="82">
        <v>412.76562000000013</v>
      </c>
      <c r="O115" s="82">
        <v>138.93518</v>
      </c>
      <c r="P115" s="82"/>
      <c r="Q115" s="82"/>
      <c r="R115" s="82"/>
      <c r="S115" s="82">
        <f t="shared" si="23"/>
        <v>911.56863999999996</v>
      </c>
      <c r="T115" s="82">
        <f t="shared" si="24"/>
        <v>5040.4313600000005</v>
      </c>
      <c r="U115" s="83">
        <f t="shared" si="26"/>
        <v>0.15315333333333334</v>
      </c>
    </row>
    <row r="116" spans="1:21" s="84" customFormat="1" ht="15.45" customHeight="1" x14ac:dyDescent="0.3">
      <c r="A116" s="80" t="s">
        <v>27</v>
      </c>
      <c r="B116" s="67" t="s">
        <v>34</v>
      </c>
      <c r="C116" s="67" t="s">
        <v>100</v>
      </c>
      <c r="D116" s="54" t="s">
        <v>22</v>
      </c>
      <c r="E116" s="54" t="s">
        <v>76</v>
      </c>
      <c r="F116" s="81">
        <v>198372.3000000006</v>
      </c>
      <c r="G116" s="81">
        <v>3666.3237600000011</v>
      </c>
      <c r="H116" s="82">
        <v>6464.6207799999984</v>
      </c>
      <c r="I116" s="82">
        <v>18960.94797999999</v>
      </c>
      <c r="J116" s="82">
        <v>5840.0546800000002</v>
      </c>
      <c r="K116" s="82">
        <v>15946.587100000001</v>
      </c>
      <c r="L116" s="82">
        <v>29079.383279999998</v>
      </c>
      <c r="M116" s="82">
        <v>6642.1016199999985</v>
      </c>
      <c r="N116" s="82">
        <v>600.64474000000007</v>
      </c>
      <c r="O116" s="82">
        <v>48180.250999999989</v>
      </c>
      <c r="P116" s="82"/>
      <c r="Q116" s="82"/>
      <c r="R116" s="82"/>
      <c r="S116" s="82">
        <f t="shared" si="23"/>
        <v>135380.91493999999</v>
      </c>
      <c r="T116" s="82">
        <f t="shared" si="24"/>
        <v>62991.385060000612</v>
      </c>
      <c r="U116" s="83">
        <f t="shared" si="26"/>
        <v>0.68245876536189565</v>
      </c>
    </row>
    <row r="117" spans="1:21" s="84" customFormat="1" ht="15.45" customHeight="1" x14ac:dyDescent="0.3">
      <c r="A117" s="80" t="s">
        <v>27</v>
      </c>
      <c r="B117" s="67" t="s">
        <v>34</v>
      </c>
      <c r="C117" s="67" t="s">
        <v>100</v>
      </c>
      <c r="D117" s="54" t="s">
        <v>23</v>
      </c>
      <c r="E117" s="54" t="s">
        <v>77</v>
      </c>
      <c r="F117" s="81">
        <v>2252.4600000000019</v>
      </c>
      <c r="G117" s="81">
        <v>81.428820000000002</v>
      </c>
      <c r="H117" s="82">
        <v>361.80372</v>
      </c>
      <c r="I117" s="82">
        <v>30.014199999999999</v>
      </c>
      <c r="J117" s="82">
        <v>41.7849</v>
      </c>
      <c r="K117" s="82">
        <v>39.369999999999997</v>
      </c>
      <c r="L117" s="82">
        <v>95.591600000000014</v>
      </c>
      <c r="M117" s="82">
        <v>420.03962000000001</v>
      </c>
      <c r="N117" s="82">
        <v>26.340700000000009</v>
      </c>
      <c r="O117" s="82">
        <v>272.0068</v>
      </c>
      <c r="P117" s="82"/>
      <c r="Q117" s="82"/>
      <c r="R117" s="82"/>
      <c r="S117" s="82">
        <f t="shared" si="23"/>
        <v>1368.3803600000001</v>
      </c>
      <c r="T117" s="82">
        <f t="shared" si="24"/>
        <v>884.07964000000175</v>
      </c>
      <c r="U117" s="83">
        <f t="shared" si="26"/>
        <v>0.60750484359322654</v>
      </c>
    </row>
    <row r="118" spans="1:21" s="84" customFormat="1" ht="15.45" customHeight="1" x14ac:dyDescent="0.3">
      <c r="A118" s="80" t="s">
        <v>27</v>
      </c>
      <c r="B118" s="67" t="s">
        <v>34</v>
      </c>
      <c r="C118" s="67" t="s">
        <v>100</v>
      </c>
      <c r="D118" s="54" t="s">
        <v>24</v>
      </c>
      <c r="E118" s="54" t="s">
        <v>78</v>
      </c>
      <c r="F118" s="81">
        <v>148709.87600000019</v>
      </c>
      <c r="G118" s="81">
        <v>8875.9307000000208</v>
      </c>
      <c r="H118" s="82">
        <v>8386.8825799999904</v>
      </c>
      <c r="I118" s="82">
        <v>8475.8256600000259</v>
      </c>
      <c r="J118" s="82">
        <v>9204.6455400000068</v>
      </c>
      <c r="K118" s="82">
        <v>7384.8967800000282</v>
      </c>
      <c r="L118" s="82">
        <v>10408.24859999999</v>
      </c>
      <c r="M118" s="82">
        <v>19148.844579999961</v>
      </c>
      <c r="N118" s="82">
        <v>8832.363520000019</v>
      </c>
      <c r="O118" s="82">
        <v>7448.7240400000164</v>
      </c>
      <c r="P118" s="82"/>
      <c r="Q118" s="82"/>
      <c r="R118" s="82"/>
      <c r="S118" s="82">
        <f t="shared" si="23"/>
        <v>88166.362000000052</v>
      </c>
      <c r="T118" s="82">
        <f t="shared" si="24"/>
        <v>60543.514000000141</v>
      </c>
      <c r="U118" s="83">
        <f t="shared" si="26"/>
        <v>0.59287496144506191</v>
      </c>
    </row>
    <row r="119" spans="1:21" s="84" customFormat="1" ht="15.45" customHeight="1" x14ac:dyDescent="0.3">
      <c r="A119" s="80" t="s">
        <v>27</v>
      </c>
      <c r="B119" s="67" t="s">
        <v>34</v>
      </c>
      <c r="C119" s="67" t="s">
        <v>100</v>
      </c>
      <c r="D119" s="54" t="s">
        <v>25</v>
      </c>
      <c r="E119" s="54" t="s">
        <v>79</v>
      </c>
      <c r="F119" s="81">
        <v>4418.7400000000298</v>
      </c>
      <c r="G119" s="81">
        <v>189.28041999999999</v>
      </c>
      <c r="H119" s="82">
        <v>37.394060000000003</v>
      </c>
      <c r="I119" s="82">
        <v>120.54634</v>
      </c>
      <c r="J119" s="82">
        <v>1231.1885600000001</v>
      </c>
      <c r="K119" s="82">
        <v>96.587800000000016</v>
      </c>
      <c r="L119" s="82">
        <v>234.75989999999999</v>
      </c>
      <c r="M119" s="82">
        <v>59.240340000000003</v>
      </c>
      <c r="N119" s="82">
        <v>28.327179999999998</v>
      </c>
      <c r="O119" s="82">
        <v>140.64421999999999</v>
      </c>
      <c r="P119" s="82"/>
      <c r="Q119" s="82"/>
      <c r="R119" s="82"/>
      <c r="S119" s="82">
        <f t="shared" si="23"/>
        <v>2137.9688200000001</v>
      </c>
      <c r="T119" s="82">
        <f t="shared" si="24"/>
        <v>2280.7711800000297</v>
      </c>
      <c r="U119" s="83">
        <f t="shared" si="26"/>
        <v>0.48384128054603476</v>
      </c>
    </row>
    <row r="120" spans="1:21" s="87" customFormat="1" ht="15.45" customHeight="1" x14ac:dyDescent="0.3">
      <c r="A120" s="56" t="s">
        <v>28</v>
      </c>
      <c r="B120" s="57" t="s">
        <v>54</v>
      </c>
      <c r="C120" s="69"/>
      <c r="D120" s="57"/>
      <c r="E120" s="69"/>
      <c r="F120" s="76">
        <f>SUM(F121:F147)</f>
        <v>1029791.1695409704</v>
      </c>
      <c r="G120" s="76">
        <f>SUM(G121:G147)</f>
        <v>62787.408149999981</v>
      </c>
      <c r="H120" s="76">
        <f t="shared" ref="H120:R120" si="31">SUM(H121:H147)</f>
        <v>66232.234929999991</v>
      </c>
      <c r="I120" s="76">
        <f t="shared" si="31"/>
        <v>83099.151562356681</v>
      </c>
      <c r="J120" s="76">
        <f t="shared" si="31"/>
        <v>80109.765740000032</v>
      </c>
      <c r="K120" s="76">
        <f t="shared" si="31"/>
        <v>90182.857677039283</v>
      </c>
      <c r="L120" s="76">
        <f t="shared" si="31"/>
        <v>83607.073842495884</v>
      </c>
      <c r="M120" s="76">
        <f t="shared" si="31"/>
        <v>76287.391892992557</v>
      </c>
      <c r="N120" s="76">
        <f t="shared" si="31"/>
        <v>79996.650554950887</v>
      </c>
      <c r="O120" s="76">
        <f t="shared" si="31"/>
        <v>95801.267508341771</v>
      </c>
      <c r="P120" s="76">
        <f t="shared" si="31"/>
        <v>0</v>
      </c>
      <c r="Q120" s="76">
        <f t="shared" si="31"/>
        <v>0</v>
      </c>
      <c r="R120" s="76">
        <f t="shared" si="31"/>
        <v>0</v>
      </c>
      <c r="S120" s="72">
        <f t="shared" si="23"/>
        <v>718103.80185817718</v>
      </c>
      <c r="T120" s="72">
        <f t="shared" si="24"/>
        <v>311687.36768279318</v>
      </c>
      <c r="U120" s="74">
        <f t="shared" si="26"/>
        <v>0.69732953932618402</v>
      </c>
    </row>
    <row r="121" spans="1:21" s="84" customFormat="1" ht="15.45" customHeight="1" x14ac:dyDescent="0.3">
      <c r="A121" s="80" t="s">
        <v>28</v>
      </c>
      <c r="B121" s="58" t="s">
        <v>33</v>
      </c>
      <c r="C121" s="67" t="s">
        <v>100</v>
      </c>
      <c r="D121" s="54" t="s">
        <v>2</v>
      </c>
      <c r="E121" s="58" t="s">
        <v>55</v>
      </c>
      <c r="F121" s="81">
        <v>31473.494999999981</v>
      </c>
      <c r="G121" s="81">
        <v>0</v>
      </c>
      <c r="H121" s="82">
        <v>0</v>
      </c>
      <c r="I121" s="82">
        <v>643.37004000000002</v>
      </c>
      <c r="J121" s="82">
        <v>8698.9059000000052</v>
      </c>
      <c r="K121" s="82">
        <v>0</v>
      </c>
      <c r="L121" s="82">
        <v>3014.42499</v>
      </c>
      <c r="M121" s="82">
        <v>0</v>
      </c>
      <c r="N121" s="82">
        <v>512.32959000000005</v>
      </c>
      <c r="O121" s="82">
        <v>4119.9189299999998</v>
      </c>
      <c r="P121" s="82"/>
      <c r="Q121" s="82"/>
      <c r="R121" s="82"/>
      <c r="S121" s="82">
        <f t="shared" si="23"/>
        <v>16988.949450000004</v>
      </c>
      <c r="T121" s="82">
        <f t="shared" si="24"/>
        <v>14484.545549999977</v>
      </c>
      <c r="U121" s="83">
        <f t="shared" si="26"/>
        <v>0.53978591986685986</v>
      </c>
    </row>
    <row r="122" spans="1:21" s="84" customFormat="1" ht="15.45" customHeight="1" x14ac:dyDescent="0.3">
      <c r="A122" s="80" t="s">
        <v>28</v>
      </c>
      <c r="B122" s="58" t="s">
        <v>33</v>
      </c>
      <c r="C122" s="67" t="s">
        <v>100</v>
      </c>
      <c r="D122" s="54" t="s">
        <v>3</v>
      </c>
      <c r="E122" s="54" t="s">
        <v>56</v>
      </c>
      <c r="F122" s="81">
        <v>2700</v>
      </c>
      <c r="G122" s="81">
        <v>0</v>
      </c>
      <c r="H122" s="82">
        <v>0</v>
      </c>
      <c r="I122" s="82">
        <v>0</v>
      </c>
      <c r="J122" s="82">
        <v>0</v>
      </c>
      <c r="K122" s="82">
        <v>1230.17724</v>
      </c>
      <c r="L122" s="82">
        <v>0</v>
      </c>
      <c r="M122" s="82">
        <v>1308.50856</v>
      </c>
      <c r="N122" s="82">
        <v>0</v>
      </c>
      <c r="O122" s="82">
        <v>0</v>
      </c>
      <c r="P122" s="82"/>
      <c r="Q122" s="82"/>
      <c r="R122" s="82"/>
      <c r="S122" s="82">
        <f t="shared" si="23"/>
        <v>2538.6858000000002</v>
      </c>
      <c r="T122" s="82">
        <f t="shared" si="24"/>
        <v>161.3141999999998</v>
      </c>
      <c r="U122" s="83">
        <f t="shared" si="26"/>
        <v>0.94025400000000003</v>
      </c>
    </row>
    <row r="123" spans="1:21" s="84" customFormat="1" ht="15.45" customHeight="1" x14ac:dyDescent="0.3">
      <c r="A123" s="80" t="s">
        <v>28</v>
      </c>
      <c r="B123" s="58" t="s">
        <v>33</v>
      </c>
      <c r="C123" s="67" t="s">
        <v>100</v>
      </c>
      <c r="D123" s="54">
        <v>1551</v>
      </c>
      <c r="E123" s="54" t="s">
        <v>57</v>
      </c>
      <c r="F123" s="81">
        <v>57349.95463297001</v>
      </c>
      <c r="G123" s="81">
        <v>0</v>
      </c>
      <c r="H123" s="82">
        <v>0</v>
      </c>
      <c r="I123" s="82">
        <v>5091.9282323566731</v>
      </c>
      <c r="J123" s="82">
        <v>0</v>
      </c>
      <c r="K123" s="82">
        <v>3763.9578870392729</v>
      </c>
      <c r="L123" s="82">
        <v>1995.746042495862</v>
      </c>
      <c r="M123" s="82">
        <v>2400.3595229925531</v>
      </c>
      <c r="N123" s="82">
        <v>5582.3076149508643</v>
      </c>
      <c r="O123" s="82">
        <v>7227.7914883417716</v>
      </c>
      <c r="P123" s="82"/>
      <c r="Q123" s="82"/>
      <c r="R123" s="82"/>
      <c r="S123" s="82">
        <f t="shared" si="23"/>
        <v>26062.090788176996</v>
      </c>
      <c r="T123" s="82">
        <f t="shared" si="24"/>
        <v>31287.863844793013</v>
      </c>
      <c r="U123" s="83">
        <f t="shared" si="26"/>
        <v>0.45443960601137284</v>
      </c>
    </row>
    <row r="124" spans="1:21" s="84" customFormat="1" ht="15.45" customHeight="1" x14ac:dyDescent="0.3">
      <c r="A124" s="80" t="s">
        <v>28</v>
      </c>
      <c r="B124" s="58" t="s">
        <v>33</v>
      </c>
      <c r="C124" s="67" t="s">
        <v>100</v>
      </c>
      <c r="D124" s="54">
        <v>1560</v>
      </c>
      <c r="E124" s="54" t="s">
        <v>84</v>
      </c>
      <c r="F124" s="81"/>
      <c r="G124" s="81">
        <v>190.21203</v>
      </c>
      <c r="H124" s="82"/>
      <c r="I124" s="82"/>
      <c r="J124" s="82">
        <v>770.79600000000005</v>
      </c>
      <c r="K124" s="82">
        <v>166.11642000000001</v>
      </c>
      <c r="L124" s="82"/>
      <c r="M124" s="82"/>
      <c r="N124" s="82"/>
      <c r="O124" s="82">
        <v>264.89699999999999</v>
      </c>
      <c r="P124" s="82"/>
      <c r="Q124" s="82"/>
      <c r="R124" s="82"/>
      <c r="S124" s="82">
        <f t="shared" si="23"/>
        <v>1392.02145</v>
      </c>
      <c r="T124" s="82">
        <f t="shared" si="24"/>
        <v>-1392.02145</v>
      </c>
      <c r="U124" s="83"/>
    </row>
    <row r="125" spans="1:21" s="84" customFormat="1" ht="15.45" customHeight="1" x14ac:dyDescent="0.3">
      <c r="A125" s="80" t="s">
        <v>28</v>
      </c>
      <c r="B125" s="67" t="s">
        <v>34</v>
      </c>
      <c r="C125" s="67" t="s">
        <v>100</v>
      </c>
      <c r="D125" s="54" t="s">
        <v>96</v>
      </c>
      <c r="E125" s="68" t="s">
        <v>101</v>
      </c>
      <c r="F125" s="81">
        <v>270</v>
      </c>
      <c r="G125" s="81">
        <v>0</v>
      </c>
      <c r="H125" s="82">
        <v>0</v>
      </c>
      <c r="I125" s="82">
        <v>0</v>
      </c>
      <c r="J125" s="82">
        <v>0</v>
      </c>
      <c r="K125" s="82">
        <v>0</v>
      </c>
      <c r="L125" s="82">
        <v>0</v>
      </c>
      <c r="M125" s="82">
        <v>0</v>
      </c>
      <c r="N125" s="82">
        <v>0</v>
      </c>
      <c r="O125" s="82">
        <v>0</v>
      </c>
      <c r="P125" s="82"/>
      <c r="Q125" s="82"/>
      <c r="R125" s="82"/>
      <c r="S125" s="82">
        <f t="shared" si="23"/>
        <v>0</v>
      </c>
      <c r="T125" s="82">
        <f t="shared" si="24"/>
        <v>270</v>
      </c>
      <c r="U125" s="83">
        <f t="shared" si="26"/>
        <v>0</v>
      </c>
    </row>
    <row r="126" spans="1:21" s="84" customFormat="1" ht="15.45" customHeight="1" x14ac:dyDescent="0.3">
      <c r="A126" s="80" t="s">
        <v>28</v>
      </c>
      <c r="B126" s="67" t="s">
        <v>34</v>
      </c>
      <c r="C126" s="67" t="s">
        <v>100</v>
      </c>
      <c r="D126" s="54" t="s">
        <v>4</v>
      </c>
      <c r="E126" s="54" t="s">
        <v>58</v>
      </c>
      <c r="F126" s="81">
        <v>133629.95600000001</v>
      </c>
      <c r="G126" s="81">
        <v>11001.843989999999</v>
      </c>
      <c r="H126" s="82">
        <v>11606.81408</v>
      </c>
      <c r="I126" s="82">
        <v>12246.434730000001</v>
      </c>
      <c r="J126" s="82">
        <v>12463.750819999999</v>
      </c>
      <c r="K126" s="82">
        <v>13074.15604</v>
      </c>
      <c r="L126" s="82">
        <v>13399.087120000009</v>
      </c>
      <c r="M126" s="82">
        <v>13320.94752</v>
      </c>
      <c r="N126" s="82">
        <v>13336.840850000001</v>
      </c>
      <c r="O126" s="82">
        <v>13552.998089999999</v>
      </c>
      <c r="P126" s="82"/>
      <c r="Q126" s="82"/>
      <c r="R126" s="82"/>
      <c r="S126" s="82">
        <f t="shared" si="23"/>
        <v>114002.87324</v>
      </c>
      <c r="T126" s="82">
        <f t="shared" si="24"/>
        <v>19627.082760000005</v>
      </c>
      <c r="U126" s="83">
        <f t="shared" si="26"/>
        <v>0.85312363075237407</v>
      </c>
    </row>
    <row r="127" spans="1:21" s="84" customFormat="1" ht="15.45" customHeight="1" x14ac:dyDescent="0.3">
      <c r="A127" s="80" t="s">
        <v>28</v>
      </c>
      <c r="B127" s="67" t="s">
        <v>34</v>
      </c>
      <c r="C127" s="67" t="s">
        <v>100</v>
      </c>
      <c r="D127" s="54" t="s">
        <v>5</v>
      </c>
      <c r="E127" s="54" t="s">
        <v>59</v>
      </c>
      <c r="F127" s="81">
        <v>180247.43700000021</v>
      </c>
      <c r="G127" s="81">
        <v>13011.566220000001</v>
      </c>
      <c r="H127" s="82">
        <v>13660.269840000001</v>
      </c>
      <c r="I127" s="82">
        <v>13806.198899999999</v>
      </c>
      <c r="J127" s="82">
        <v>14428.70739000001</v>
      </c>
      <c r="K127" s="82">
        <v>15003.58707</v>
      </c>
      <c r="L127" s="82">
        <v>14910.18813</v>
      </c>
      <c r="M127" s="82">
        <v>14063.5872</v>
      </c>
      <c r="N127" s="82">
        <v>14261.279039999999</v>
      </c>
      <c r="O127" s="82">
        <v>14185.812690000001</v>
      </c>
      <c r="P127" s="82"/>
      <c r="Q127" s="82"/>
      <c r="R127" s="82"/>
      <c r="S127" s="82">
        <f t="shared" si="23"/>
        <v>127331.19648</v>
      </c>
      <c r="T127" s="82">
        <f t="shared" si="24"/>
        <v>52916.24052000021</v>
      </c>
      <c r="U127" s="83">
        <f t="shared" si="26"/>
        <v>0.70642444963031481</v>
      </c>
    </row>
    <row r="128" spans="1:21" s="84" customFormat="1" ht="15.45" customHeight="1" x14ac:dyDescent="0.3">
      <c r="A128" s="80" t="s">
        <v>28</v>
      </c>
      <c r="B128" s="67" t="s">
        <v>34</v>
      </c>
      <c r="C128" s="67" t="s">
        <v>100</v>
      </c>
      <c r="D128" s="54" t="s">
        <v>6</v>
      </c>
      <c r="E128" s="54" t="s">
        <v>60</v>
      </c>
      <c r="F128" s="81">
        <v>12076.843999999999</v>
      </c>
      <c r="G128" s="81">
        <v>644.8900000000001</v>
      </c>
      <c r="H128" s="82">
        <v>785.01</v>
      </c>
      <c r="I128" s="82">
        <v>764.8760000000002</v>
      </c>
      <c r="J128" s="82">
        <v>902.46050000000014</v>
      </c>
      <c r="K128" s="82">
        <v>1348.771</v>
      </c>
      <c r="L128" s="82">
        <v>2344.3679999999999</v>
      </c>
      <c r="M128" s="82">
        <v>1461.91</v>
      </c>
      <c r="N128" s="82">
        <v>1233.76818</v>
      </c>
      <c r="O128" s="82">
        <v>2210.145</v>
      </c>
      <c r="P128" s="82"/>
      <c r="Q128" s="82"/>
      <c r="R128" s="82"/>
      <c r="S128" s="82">
        <f t="shared" si="23"/>
        <v>11696.198680000001</v>
      </c>
      <c r="T128" s="82">
        <f t="shared" si="24"/>
        <v>380.64531999999781</v>
      </c>
      <c r="U128" s="83">
        <f t="shared" si="26"/>
        <v>0.96848139133038413</v>
      </c>
    </row>
    <row r="129" spans="1:21" s="84" customFormat="1" ht="15.45" customHeight="1" x14ac:dyDescent="0.3">
      <c r="A129" s="80" t="s">
        <v>28</v>
      </c>
      <c r="B129" s="67" t="s">
        <v>34</v>
      </c>
      <c r="C129" s="67" t="s">
        <v>100</v>
      </c>
      <c r="D129" s="54" t="s">
        <v>7</v>
      </c>
      <c r="E129" s="54" t="s">
        <v>61</v>
      </c>
      <c r="F129" s="81">
        <v>24537.914000000012</v>
      </c>
      <c r="G129" s="81">
        <v>76.221000000000004</v>
      </c>
      <c r="H129" s="82">
        <v>184.04499999999999</v>
      </c>
      <c r="I129" s="82">
        <v>60.561000000000007</v>
      </c>
      <c r="J129" s="82">
        <v>862.73099999999999</v>
      </c>
      <c r="K129" s="82">
        <v>4906.7100000000019</v>
      </c>
      <c r="L129" s="82">
        <v>381.10500000000002</v>
      </c>
      <c r="M129" s="82">
        <v>363.36900000000003</v>
      </c>
      <c r="N129" s="82">
        <v>675.47316000000001</v>
      </c>
      <c r="O129" s="82">
        <v>512.48700000000008</v>
      </c>
      <c r="P129" s="82"/>
      <c r="Q129" s="82"/>
      <c r="R129" s="82"/>
      <c r="S129" s="82">
        <f t="shared" si="23"/>
        <v>8022.7021600000016</v>
      </c>
      <c r="T129" s="82">
        <f t="shared" si="24"/>
        <v>16515.211840000011</v>
      </c>
      <c r="U129" s="83">
        <f t="shared" si="26"/>
        <v>0.32695127059292806</v>
      </c>
    </row>
    <row r="130" spans="1:21" s="84" customFormat="1" ht="15.45" customHeight="1" x14ac:dyDescent="0.3">
      <c r="A130" s="80" t="s">
        <v>28</v>
      </c>
      <c r="B130" s="67" t="s">
        <v>34</v>
      </c>
      <c r="C130" s="67" t="s">
        <v>100</v>
      </c>
      <c r="D130" s="54" t="s">
        <v>8</v>
      </c>
      <c r="E130" s="54" t="s">
        <v>62</v>
      </c>
      <c r="F130" s="81">
        <v>1544.900000000003</v>
      </c>
      <c r="G130" s="81">
        <v>176.18876</v>
      </c>
      <c r="H130" s="82">
        <v>72.354140000000029</v>
      </c>
      <c r="I130" s="82">
        <v>96.807109999999994</v>
      </c>
      <c r="J130" s="82">
        <v>46.555020000000013</v>
      </c>
      <c r="K130" s="82">
        <v>24.30059</v>
      </c>
      <c r="L130" s="82">
        <v>111.39857000000001</v>
      </c>
      <c r="M130" s="82">
        <v>10.849679999999999</v>
      </c>
      <c r="N130" s="82">
        <v>50.455979999999997</v>
      </c>
      <c r="O130" s="82">
        <v>74.512050000000002</v>
      </c>
      <c r="P130" s="82"/>
      <c r="Q130" s="82"/>
      <c r="R130" s="82"/>
      <c r="S130" s="82">
        <f t="shared" si="23"/>
        <v>663.42190000000005</v>
      </c>
      <c r="T130" s="82">
        <f t="shared" si="24"/>
        <v>881.478100000003</v>
      </c>
      <c r="U130" s="83">
        <f t="shared" si="26"/>
        <v>0.42942708265907098</v>
      </c>
    </row>
    <row r="131" spans="1:21" s="84" customFormat="1" ht="15.45" customHeight="1" x14ac:dyDescent="0.3">
      <c r="A131" s="80" t="s">
        <v>28</v>
      </c>
      <c r="B131" s="67" t="s">
        <v>34</v>
      </c>
      <c r="C131" s="67" t="s">
        <v>100</v>
      </c>
      <c r="D131" s="54" t="s">
        <v>9</v>
      </c>
      <c r="E131" s="54" t="s">
        <v>63</v>
      </c>
      <c r="F131" s="81">
        <v>107926.3009079999</v>
      </c>
      <c r="G131" s="81">
        <v>8535.45586</v>
      </c>
      <c r="H131" s="82">
        <v>9014.7162499999995</v>
      </c>
      <c r="I131" s="82">
        <v>9242.6532599999991</v>
      </c>
      <c r="J131" s="82">
        <v>9547.1677400000044</v>
      </c>
      <c r="K131" s="82">
        <v>10079.960419999999</v>
      </c>
      <c r="L131" s="82">
        <v>10531.306629999999</v>
      </c>
      <c r="M131" s="82">
        <v>9837.4506399999991</v>
      </c>
      <c r="N131" s="82">
        <v>9878.25209</v>
      </c>
      <c r="O131" s="82">
        <v>10258.21552</v>
      </c>
      <c r="P131" s="82"/>
      <c r="Q131" s="82"/>
      <c r="R131" s="82"/>
      <c r="S131" s="82">
        <f t="shared" si="23"/>
        <v>86925.178409999993</v>
      </c>
      <c r="T131" s="82">
        <f t="shared" si="24"/>
        <v>21001.12249799991</v>
      </c>
      <c r="U131" s="83">
        <f t="shared" si="26"/>
        <v>0.805412375655291</v>
      </c>
    </row>
    <row r="132" spans="1:21" s="84" customFormat="1" ht="15.45" customHeight="1" x14ac:dyDescent="0.3">
      <c r="A132" s="80" t="s">
        <v>28</v>
      </c>
      <c r="B132" s="67" t="s">
        <v>34</v>
      </c>
      <c r="C132" s="67" t="s">
        <v>100</v>
      </c>
      <c r="D132" s="54" t="s">
        <v>10</v>
      </c>
      <c r="E132" s="54" t="s">
        <v>64</v>
      </c>
      <c r="F132" s="81">
        <v>34684.09999999994</v>
      </c>
      <c r="G132" s="81">
        <v>2624.2185399999998</v>
      </c>
      <c r="H132" s="82">
        <v>2594.3616099999999</v>
      </c>
      <c r="I132" s="82">
        <v>2624.0515200000041</v>
      </c>
      <c r="J132" s="82">
        <v>2604.9217599999988</v>
      </c>
      <c r="K132" s="82">
        <v>2362.6280000000011</v>
      </c>
      <c r="L132" s="82">
        <v>2415.44373</v>
      </c>
      <c r="M132" s="82">
        <v>1424.6864500000011</v>
      </c>
      <c r="N132" s="82">
        <v>1602.0370200000009</v>
      </c>
      <c r="O132" s="82">
        <v>2690.022910000001</v>
      </c>
      <c r="P132" s="82"/>
      <c r="Q132" s="82"/>
      <c r="R132" s="82"/>
      <c r="S132" s="82">
        <f t="shared" si="23"/>
        <v>20942.371540000004</v>
      </c>
      <c r="T132" s="82">
        <f t="shared" si="24"/>
        <v>13741.728459999937</v>
      </c>
      <c r="U132" s="83">
        <f t="shared" si="26"/>
        <v>0.6038032279920782</v>
      </c>
    </row>
    <row r="133" spans="1:21" s="84" customFormat="1" ht="15.45" customHeight="1" x14ac:dyDescent="0.3">
      <c r="A133" s="80" t="s">
        <v>28</v>
      </c>
      <c r="B133" s="67" t="s">
        <v>34</v>
      </c>
      <c r="C133" s="67" t="s">
        <v>100</v>
      </c>
      <c r="D133" s="54" t="s">
        <v>11</v>
      </c>
      <c r="E133" s="54" t="s">
        <v>65</v>
      </c>
      <c r="F133" s="81">
        <v>3681.1799999999948</v>
      </c>
      <c r="G133" s="81">
        <v>282.16377000000011</v>
      </c>
      <c r="H133" s="82">
        <v>125.50815</v>
      </c>
      <c r="I133" s="82">
        <v>42.72966000000001</v>
      </c>
      <c r="J133" s="82">
        <v>172.55079000000001</v>
      </c>
      <c r="K133" s="82">
        <v>617.79537000000028</v>
      </c>
      <c r="L133" s="82">
        <v>529.58555999999999</v>
      </c>
      <c r="M133" s="82">
        <v>904.77027000000044</v>
      </c>
      <c r="N133" s="82">
        <v>538.98561000000018</v>
      </c>
      <c r="O133" s="82">
        <v>638.61183000000028</v>
      </c>
      <c r="P133" s="82"/>
      <c r="Q133" s="82"/>
      <c r="R133" s="82"/>
      <c r="S133" s="82">
        <f t="shared" si="23"/>
        <v>3852.7010100000016</v>
      </c>
      <c r="T133" s="82">
        <f t="shared" si="24"/>
        <v>-171.52101000000675</v>
      </c>
      <c r="U133" s="83">
        <f t="shared" si="26"/>
        <v>1.0465940296318048</v>
      </c>
    </row>
    <row r="134" spans="1:21" s="84" customFormat="1" ht="15.45" customHeight="1" x14ac:dyDescent="0.3">
      <c r="A134" s="80" t="s">
        <v>28</v>
      </c>
      <c r="B134" s="67" t="s">
        <v>34</v>
      </c>
      <c r="C134" s="67" t="s">
        <v>100</v>
      </c>
      <c r="D134" s="54" t="s">
        <v>12</v>
      </c>
      <c r="E134" s="54" t="s">
        <v>66</v>
      </c>
      <c r="F134" s="81">
        <v>1960.2</v>
      </c>
      <c r="G134" s="81">
        <v>104.17151</v>
      </c>
      <c r="H134" s="82">
        <v>233.98113000000001</v>
      </c>
      <c r="I134" s="82">
        <v>228.65106</v>
      </c>
      <c r="J134" s="82">
        <v>215.54694000000001</v>
      </c>
      <c r="K134" s="82">
        <v>119.53433</v>
      </c>
      <c r="L134" s="82">
        <v>292.92232000000001</v>
      </c>
      <c r="M134" s="82">
        <v>64.633899999999997</v>
      </c>
      <c r="N134" s="82">
        <v>0.94500000000000006</v>
      </c>
      <c r="O134" s="82">
        <v>300.37257</v>
      </c>
      <c r="P134" s="82"/>
      <c r="Q134" s="82"/>
      <c r="R134" s="82"/>
      <c r="S134" s="82">
        <f t="shared" si="23"/>
        <v>1560.7587600000002</v>
      </c>
      <c r="T134" s="82">
        <f t="shared" si="24"/>
        <v>399.44123999999988</v>
      </c>
      <c r="U134" s="83">
        <f t="shared" si="26"/>
        <v>0.7962242424242425</v>
      </c>
    </row>
    <row r="135" spans="1:21" s="84" customFormat="1" ht="15.45" customHeight="1" x14ac:dyDescent="0.3">
      <c r="A135" s="80" t="s">
        <v>28</v>
      </c>
      <c r="B135" s="67" t="s">
        <v>34</v>
      </c>
      <c r="C135" s="67" t="s">
        <v>100</v>
      </c>
      <c r="D135" s="54" t="s">
        <v>13</v>
      </c>
      <c r="E135" s="54" t="s">
        <v>67</v>
      </c>
      <c r="F135" s="81">
        <v>86884.08300000045</v>
      </c>
      <c r="G135" s="81">
        <v>9456.4297799999913</v>
      </c>
      <c r="H135" s="82">
        <v>8385.0700499999966</v>
      </c>
      <c r="I135" s="82">
        <v>8498.5556399999896</v>
      </c>
      <c r="J135" s="82">
        <v>4902.7825600000006</v>
      </c>
      <c r="K135" s="82">
        <v>5738.3885699999973</v>
      </c>
      <c r="L135" s="82">
        <v>6906.7447200000042</v>
      </c>
      <c r="M135" s="82">
        <v>5590.277909999998</v>
      </c>
      <c r="N135" s="82">
        <v>6796.3220100000008</v>
      </c>
      <c r="O135" s="82">
        <v>7738.7076000000034</v>
      </c>
      <c r="P135" s="82"/>
      <c r="Q135" s="82"/>
      <c r="R135" s="82"/>
      <c r="S135" s="82">
        <f t="shared" si="23"/>
        <v>64013.278839999977</v>
      </c>
      <c r="T135" s="82">
        <f t="shared" si="24"/>
        <v>22870.804160000473</v>
      </c>
      <c r="U135" s="83">
        <f t="shared" si="26"/>
        <v>0.73676646664958922</v>
      </c>
    </row>
    <row r="136" spans="1:21" s="84" customFormat="1" ht="15.45" customHeight="1" x14ac:dyDescent="0.3">
      <c r="A136" s="80" t="s">
        <v>28</v>
      </c>
      <c r="B136" s="67" t="s">
        <v>34</v>
      </c>
      <c r="C136" s="67" t="s">
        <v>100</v>
      </c>
      <c r="D136" s="54" t="s">
        <v>14</v>
      </c>
      <c r="E136" s="54" t="s">
        <v>68</v>
      </c>
      <c r="F136" s="81">
        <v>91784.730000000025</v>
      </c>
      <c r="G136" s="81">
        <v>5529.9275499999922</v>
      </c>
      <c r="H136" s="82">
        <v>7239.4672800000026</v>
      </c>
      <c r="I136" s="82">
        <v>8082.506390000005</v>
      </c>
      <c r="J136" s="82">
        <v>10482.018520000011</v>
      </c>
      <c r="K136" s="82">
        <v>10287.27708</v>
      </c>
      <c r="L136" s="82">
        <v>7281.1731700000028</v>
      </c>
      <c r="M136" s="82">
        <v>4284.7757500000034</v>
      </c>
      <c r="N136" s="82">
        <v>5195.0182000000104</v>
      </c>
      <c r="O136" s="82">
        <v>6045.3116099999979</v>
      </c>
      <c r="P136" s="82"/>
      <c r="Q136" s="82"/>
      <c r="R136" s="82"/>
      <c r="S136" s="82">
        <f t="shared" si="23"/>
        <v>64427.475550000025</v>
      </c>
      <c r="T136" s="82">
        <f t="shared" si="24"/>
        <v>27357.25445</v>
      </c>
      <c r="U136" s="83">
        <f t="shared" si="26"/>
        <v>0.70194111318952512</v>
      </c>
    </row>
    <row r="137" spans="1:21" s="84" customFormat="1" ht="15.45" customHeight="1" x14ac:dyDescent="0.3">
      <c r="A137" s="80" t="s">
        <v>28</v>
      </c>
      <c r="B137" s="67" t="s">
        <v>34</v>
      </c>
      <c r="C137" s="67" t="s">
        <v>100</v>
      </c>
      <c r="D137" s="54" t="s">
        <v>15</v>
      </c>
      <c r="E137" s="54" t="s">
        <v>69</v>
      </c>
      <c r="F137" s="81">
        <v>24813</v>
      </c>
      <c r="G137" s="81">
        <v>513.19926000000009</v>
      </c>
      <c r="H137" s="82">
        <v>800.98173000000031</v>
      </c>
      <c r="I137" s="82">
        <v>1707.1938</v>
      </c>
      <c r="J137" s="82">
        <v>1692.9928800000009</v>
      </c>
      <c r="K137" s="82">
        <v>3942.29565</v>
      </c>
      <c r="L137" s="82">
        <v>978.72624000000019</v>
      </c>
      <c r="M137" s="82">
        <v>2268.316980000001</v>
      </c>
      <c r="N137" s="82">
        <v>5980.7192400000004</v>
      </c>
      <c r="O137" s="82">
        <v>2053.42155</v>
      </c>
      <c r="P137" s="82"/>
      <c r="Q137" s="82"/>
      <c r="R137" s="82"/>
      <c r="S137" s="82">
        <f t="shared" si="23"/>
        <v>19937.847330000004</v>
      </c>
      <c r="T137" s="82">
        <f t="shared" si="24"/>
        <v>4875.1526699999959</v>
      </c>
      <c r="U137" s="83">
        <f t="shared" si="26"/>
        <v>0.80352425462459209</v>
      </c>
    </row>
    <row r="138" spans="1:21" s="84" customFormat="1" ht="15.45" customHeight="1" x14ac:dyDescent="0.3">
      <c r="A138" s="80" t="s">
        <v>28</v>
      </c>
      <c r="B138" s="67" t="s">
        <v>34</v>
      </c>
      <c r="C138" s="67" t="s">
        <v>100</v>
      </c>
      <c r="D138" s="54" t="s">
        <v>16</v>
      </c>
      <c r="E138" s="54" t="s">
        <v>70</v>
      </c>
      <c r="F138" s="81">
        <v>19746.669000000002</v>
      </c>
      <c r="G138" s="81">
        <v>1180.31521</v>
      </c>
      <c r="H138" s="82">
        <v>1332.87904</v>
      </c>
      <c r="I138" s="82">
        <v>1522.6428000000001</v>
      </c>
      <c r="J138" s="82">
        <v>911.13855999999976</v>
      </c>
      <c r="K138" s="82">
        <v>1279.7546600000001</v>
      </c>
      <c r="L138" s="82">
        <v>1969.0301600000009</v>
      </c>
      <c r="M138" s="82">
        <v>1756.3333300000011</v>
      </c>
      <c r="N138" s="82">
        <v>954.42260999999974</v>
      </c>
      <c r="O138" s="82">
        <v>1732.46849</v>
      </c>
      <c r="P138" s="82"/>
      <c r="Q138" s="82"/>
      <c r="R138" s="82"/>
      <c r="S138" s="82">
        <f t="shared" si="23"/>
        <v>12638.98486</v>
      </c>
      <c r="T138" s="82">
        <f t="shared" si="24"/>
        <v>7107.6841400000012</v>
      </c>
      <c r="U138" s="83">
        <f t="shared" si="26"/>
        <v>0.64005655130999561</v>
      </c>
    </row>
    <row r="139" spans="1:21" s="84" customFormat="1" ht="15.45" customHeight="1" x14ac:dyDescent="0.3">
      <c r="A139" s="80" t="s">
        <v>28</v>
      </c>
      <c r="B139" s="67" t="s">
        <v>34</v>
      </c>
      <c r="C139" s="67" t="s">
        <v>100</v>
      </c>
      <c r="D139" s="54" t="s">
        <v>17</v>
      </c>
      <c r="E139" s="54" t="s">
        <v>71</v>
      </c>
      <c r="F139" s="81">
        <v>86157.68999999993</v>
      </c>
      <c r="G139" s="81">
        <v>4411.1510400000006</v>
      </c>
      <c r="H139" s="82">
        <v>3828.9830799999968</v>
      </c>
      <c r="I139" s="82">
        <v>11765.76505</v>
      </c>
      <c r="J139" s="82">
        <v>4830.0576199999987</v>
      </c>
      <c r="K139" s="82">
        <v>5252.9478099999988</v>
      </c>
      <c r="L139" s="82">
        <v>4763.4673200000016</v>
      </c>
      <c r="M139" s="82">
        <v>7231.7694900000006</v>
      </c>
      <c r="N139" s="82">
        <v>5421.9136000000017</v>
      </c>
      <c r="O139" s="82">
        <v>9609.1538300000066</v>
      </c>
      <c r="P139" s="82"/>
      <c r="Q139" s="82"/>
      <c r="R139" s="82"/>
      <c r="S139" s="82">
        <f t="shared" si="23"/>
        <v>57115.208840000007</v>
      </c>
      <c r="T139" s="82">
        <f t="shared" si="24"/>
        <v>29042.481159999923</v>
      </c>
      <c r="U139" s="83">
        <f t="shared" si="26"/>
        <v>0.66291481166684085</v>
      </c>
    </row>
    <row r="140" spans="1:21" s="84" customFormat="1" ht="15.45" customHeight="1" x14ac:dyDescent="0.3">
      <c r="A140" s="80" t="s">
        <v>28</v>
      </c>
      <c r="B140" s="67" t="s">
        <v>34</v>
      </c>
      <c r="C140" s="67" t="s">
        <v>100</v>
      </c>
      <c r="D140" s="54" t="s">
        <v>18</v>
      </c>
      <c r="E140" s="54" t="s">
        <v>72</v>
      </c>
      <c r="F140" s="81">
        <v>3989.79000000001</v>
      </c>
      <c r="G140" s="81">
        <v>271.15789999999998</v>
      </c>
      <c r="H140" s="82">
        <v>173.87915000000001</v>
      </c>
      <c r="I140" s="82">
        <v>177.24734000000001</v>
      </c>
      <c r="J140" s="82">
        <v>164.91848999999999</v>
      </c>
      <c r="K140" s="82">
        <v>799.47113000000024</v>
      </c>
      <c r="L140" s="82">
        <v>259.85174000000012</v>
      </c>
      <c r="M140" s="82">
        <v>156.07471000000001</v>
      </c>
      <c r="N140" s="82">
        <v>384.82328999999987</v>
      </c>
      <c r="O140" s="82">
        <v>494.74491</v>
      </c>
      <c r="P140" s="82"/>
      <c r="Q140" s="82"/>
      <c r="R140" s="82"/>
      <c r="S140" s="82">
        <f t="shared" si="23"/>
        <v>2882.1686600000003</v>
      </c>
      <c r="T140" s="82">
        <f t="shared" si="24"/>
        <v>1107.6213400000097</v>
      </c>
      <c r="U140" s="83">
        <f t="shared" si="26"/>
        <v>0.7223860554064232</v>
      </c>
    </row>
    <row r="141" spans="1:21" s="84" customFormat="1" ht="15.45" customHeight="1" x14ac:dyDescent="0.3">
      <c r="A141" s="80" t="s">
        <v>28</v>
      </c>
      <c r="B141" s="67" t="s">
        <v>34</v>
      </c>
      <c r="C141" s="67" t="s">
        <v>100</v>
      </c>
      <c r="D141" s="54" t="s">
        <v>19</v>
      </c>
      <c r="E141" s="54" t="s">
        <v>73</v>
      </c>
      <c r="F141" s="81">
        <v>63851.729999999887</v>
      </c>
      <c r="G141" s="81">
        <v>2281.0267900000008</v>
      </c>
      <c r="H141" s="82">
        <v>2290.2264400000008</v>
      </c>
      <c r="I141" s="82">
        <v>2798.4650900000001</v>
      </c>
      <c r="J141" s="82">
        <v>3545.257720000001</v>
      </c>
      <c r="K141" s="82">
        <v>6199.5122999999994</v>
      </c>
      <c r="L141" s="82">
        <v>4298.0165700000016</v>
      </c>
      <c r="M141" s="82">
        <v>7069.9855900000039</v>
      </c>
      <c r="N141" s="82">
        <v>5769.4984699999977</v>
      </c>
      <c r="O141" s="82">
        <v>5644.0368999999992</v>
      </c>
      <c r="P141" s="82"/>
      <c r="Q141" s="82"/>
      <c r="R141" s="82"/>
      <c r="S141" s="82">
        <f t="shared" si="23"/>
        <v>39896.025870000005</v>
      </c>
      <c r="T141" s="82">
        <f t="shared" si="24"/>
        <v>23955.704129999882</v>
      </c>
      <c r="U141" s="83">
        <f t="shared" si="26"/>
        <v>0.62482294324680121</v>
      </c>
    </row>
    <row r="142" spans="1:21" s="84" customFormat="1" ht="15.45" customHeight="1" x14ac:dyDescent="0.3">
      <c r="A142" s="80" t="s">
        <v>28</v>
      </c>
      <c r="B142" s="67" t="s">
        <v>34</v>
      </c>
      <c r="C142" s="67" t="s">
        <v>100</v>
      </c>
      <c r="D142" s="54" t="s">
        <v>20</v>
      </c>
      <c r="E142" s="54" t="s">
        <v>74</v>
      </c>
      <c r="F142" s="81">
        <v>5130</v>
      </c>
      <c r="G142" s="81">
        <v>533.78648999999996</v>
      </c>
      <c r="H142" s="82">
        <v>334.30347000000012</v>
      </c>
      <c r="I142" s="82">
        <v>58.181759999999997</v>
      </c>
      <c r="J142" s="82">
        <v>41.306759999999997</v>
      </c>
      <c r="K142" s="82">
        <v>120.92328000000001</v>
      </c>
      <c r="L142" s="82">
        <v>2502.6737400000011</v>
      </c>
      <c r="M142" s="82">
        <v>96.285240000000016</v>
      </c>
      <c r="N142" s="82">
        <v>13.406040000000001</v>
      </c>
      <c r="O142" s="82">
        <v>0</v>
      </c>
      <c r="P142" s="82"/>
      <c r="Q142" s="82"/>
      <c r="R142" s="82"/>
      <c r="S142" s="82">
        <f t="shared" si="23"/>
        <v>3700.8667800000012</v>
      </c>
      <c r="T142" s="82">
        <f t="shared" si="24"/>
        <v>1429.1332199999988</v>
      </c>
      <c r="U142" s="83">
        <f t="shared" si="26"/>
        <v>0.72141652631578967</v>
      </c>
    </row>
    <row r="143" spans="1:21" s="84" customFormat="1" ht="15.45" customHeight="1" x14ac:dyDescent="0.3">
      <c r="A143" s="80" t="s">
        <v>28</v>
      </c>
      <c r="B143" s="67" t="s">
        <v>34</v>
      </c>
      <c r="C143" s="67" t="s">
        <v>100</v>
      </c>
      <c r="D143" s="54" t="s">
        <v>21</v>
      </c>
      <c r="E143" s="54" t="s">
        <v>75</v>
      </c>
      <c r="F143" s="81">
        <v>2592</v>
      </c>
      <c r="G143" s="81">
        <v>11.718</v>
      </c>
      <c r="H143" s="82">
        <v>23.230800000000009</v>
      </c>
      <c r="I143" s="82">
        <v>12.58065</v>
      </c>
      <c r="J143" s="82">
        <v>20.732489999999999</v>
      </c>
      <c r="K143" s="82">
        <v>55.003050000000002</v>
      </c>
      <c r="L143" s="82">
        <v>32.755860000000013</v>
      </c>
      <c r="M143" s="82">
        <v>0.69579000000000013</v>
      </c>
      <c r="N143" s="82">
        <v>179.75277</v>
      </c>
      <c r="O143" s="82">
        <v>60.504030000000007</v>
      </c>
      <c r="P143" s="82"/>
      <c r="Q143" s="82"/>
      <c r="R143" s="82"/>
      <c r="S143" s="82">
        <f t="shared" si="23"/>
        <v>396.97344000000004</v>
      </c>
      <c r="T143" s="82">
        <f t="shared" si="24"/>
        <v>2195.0265599999998</v>
      </c>
      <c r="U143" s="83">
        <f t="shared" si="26"/>
        <v>0.15315333333333334</v>
      </c>
    </row>
    <row r="144" spans="1:21" s="84" customFormat="1" ht="15.45" customHeight="1" x14ac:dyDescent="0.3">
      <c r="A144" s="80" t="s">
        <v>28</v>
      </c>
      <c r="B144" s="67" t="s">
        <v>34</v>
      </c>
      <c r="C144" s="67" t="s">
        <v>100</v>
      </c>
      <c r="D144" s="54" t="s">
        <v>22</v>
      </c>
      <c r="E144" s="54" t="s">
        <v>76</v>
      </c>
      <c r="F144" s="81">
        <v>19318.049999999981</v>
      </c>
      <c r="G144" s="81">
        <v>330.42746</v>
      </c>
      <c r="H144" s="82">
        <v>1815.11013</v>
      </c>
      <c r="I144" s="82">
        <v>1658.09583</v>
      </c>
      <c r="J144" s="82">
        <v>568.54928000000007</v>
      </c>
      <c r="K144" s="82">
        <v>1991.3503499999999</v>
      </c>
      <c r="L144" s="82">
        <v>2461.95838</v>
      </c>
      <c r="M144" s="82">
        <v>625.35126999999989</v>
      </c>
      <c r="N144" s="82">
        <v>71.587289999999996</v>
      </c>
      <c r="O144" s="82">
        <v>4458.5105000000003</v>
      </c>
      <c r="P144" s="82"/>
      <c r="Q144" s="82"/>
      <c r="R144" s="82"/>
      <c r="S144" s="82">
        <f t="shared" si="23"/>
        <v>13980.940489999999</v>
      </c>
      <c r="T144" s="82">
        <f t="shared" si="24"/>
        <v>5337.109509999982</v>
      </c>
      <c r="U144" s="83">
        <f t="shared" si="26"/>
        <v>0.72372421077696836</v>
      </c>
    </row>
    <row r="145" spans="1:21" s="84" customFormat="1" ht="15.45" customHeight="1" x14ac:dyDescent="0.3">
      <c r="A145" s="80" t="s">
        <v>28</v>
      </c>
      <c r="B145" s="67" t="s">
        <v>34</v>
      </c>
      <c r="C145" s="67" t="s">
        <v>100</v>
      </c>
      <c r="D145" s="54" t="s">
        <v>23</v>
      </c>
      <c r="E145" s="54" t="s">
        <v>77</v>
      </c>
      <c r="F145" s="81">
        <v>980.90999999999906</v>
      </c>
      <c r="G145" s="81">
        <v>19.909970000000001</v>
      </c>
      <c r="H145" s="82">
        <v>42.596619999999987</v>
      </c>
      <c r="I145" s="82">
        <v>13.0707</v>
      </c>
      <c r="J145" s="82">
        <v>18.196650000000002</v>
      </c>
      <c r="K145" s="82">
        <v>17.145</v>
      </c>
      <c r="L145" s="82">
        <v>41.628600000000013</v>
      </c>
      <c r="M145" s="82">
        <v>49.184269999999998</v>
      </c>
      <c r="N145" s="82">
        <v>11.47095</v>
      </c>
      <c r="O145" s="82">
        <v>33.832799999999999</v>
      </c>
      <c r="P145" s="82"/>
      <c r="Q145" s="82"/>
      <c r="R145" s="82"/>
      <c r="S145" s="82">
        <f t="shared" si="23"/>
        <v>247.03555999999998</v>
      </c>
      <c r="T145" s="82">
        <f t="shared" si="24"/>
        <v>733.87443999999914</v>
      </c>
      <c r="U145" s="83">
        <f t="shared" si="26"/>
        <v>0.25184324759661969</v>
      </c>
    </row>
    <row r="146" spans="1:21" s="84" customFormat="1" ht="15.45" customHeight="1" x14ac:dyDescent="0.3">
      <c r="A146" s="80" t="s">
        <v>28</v>
      </c>
      <c r="B146" s="67" t="s">
        <v>34</v>
      </c>
      <c r="C146" s="67" t="s">
        <v>100</v>
      </c>
      <c r="D146" s="54" t="s">
        <v>24</v>
      </c>
      <c r="E146" s="54" t="s">
        <v>78</v>
      </c>
      <c r="F146" s="81">
        <v>30535.946000000051</v>
      </c>
      <c r="G146" s="81">
        <v>1518.99845</v>
      </c>
      <c r="H146" s="82">
        <v>1672.1624300000001</v>
      </c>
      <c r="I146" s="82">
        <v>1925.8836100000019</v>
      </c>
      <c r="J146" s="82">
        <v>1681.5575899999999</v>
      </c>
      <c r="K146" s="82">
        <v>1776.541630000002</v>
      </c>
      <c r="L146" s="82">
        <v>2083.2371000000021</v>
      </c>
      <c r="M146" s="82">
        <v>1976.6324300000001</v>
      </c>
      <c r="N146" s="82">
        <v>1532.7059200000001</v>
      </c>
      <c r="O146" s="82">
        <v>1853.0313400000041</v>
      </c>
      <c r="P146" s="82"/>
      <c r="Q146" s="82"/>
      <c r="R146" s="82"/>
      <c r="S146" s="82">
        <f t="shared" si="23"/>
        <v>16020.750500000009</v>
      </c>
      <c r="T146" s="82">
        <f t="shared" si="24"/>
        <v>14515.195500000042</v>
      </c>
      <c r="U146" s="83">
        <f t="shared" si="26"/>
        <v>0.52465217550489451</v>
      </c>
    </row>
    <row r="147" spans="1:21" s="84" customFormat="1" ht="15.45" customHeight="1" x14ac:dyDescent="0.3">
      <c r="A147" s="80" t="s">
        <v>28</v>
      </c>
      <c r="B147" s="67" t="s">
        <v>34</v>
      </c>
      <c r="C147" s="67" t="s">
        <v>100</v>
      </c>
      <c r="D147" s="54" t="s">
        <v>25</v>
      </c>
      <c r="E147" s="54" t="s">
        <v>79</v>
      </c>
      <c r="F147" s="81">
        <v>1924.2900000000011</v>
      </c>
      <c r="G147" s="81">
        <v>82.428570000000008</v>
      </c>
      <c r="H147" s="82">
        <v>16.284510000000001</v>
      </c>
      <c r="I147" s="82">
        <v>30.70139</v>
      </c>
      <c r="J147" s="82">
        <v>536.16276000000016</v>
      </c>
      <c r="K147" s="82">
        <v>24.552800000000001</v>
      </c>
      <c r="L147" s="82">
        <v>102.23415</v>
      </c>
      <c r="M147" s="82">
        <v>20.636389999999999</v>
      </c>
      <c r="N147" s="82">
        <v>12.336029999999999</v>
      </c>
      <c r="O147" s="82">
        <v>41.758869999999987</v>
      </c>
      <c r="P147" s="82"/>
      <c r="Q147" s="82"/>
      <c r="R147" s="82"/>
      <c r="S147" s="82">
        <f t="shared" ref="S147:S215" si="32">SUM(G147:R147)</f>
        <v>867.0954700000002</v>
      </c>
      <c r="T147" s="82">
        <f t="shared" ref="T147:T215" si="33">F147-S147</f>
        <v>1057.1945300000009</v>
      </c>
      <c r="U147" s="83">
        <f t="shared" si="26"/>
        <v>0.45060540251209524</v>
      </c>
    </row>
    <row r="148" spans="1:21" s="87" customFormat="1" ht="15.45" customHeight="1" x14ac:dyDescent="0.3">
      <c r="A148" s="56" t="s">
        <v>29</v>
      </c>
      <c r="B148" s="57" t="s">
        <v>54</v>
      </c>
      <c r="C148" s="69"/>
      <c r="D148" s="57"/>
      <c r="E148" s="69"/>
      <c r="F148" s="76">
        <f>SUM(F149:F175)</f>
        <v>1266261.1431252102</v>
      </c>
      <c r="G148" s="76">
        <f>SUM(G149:G175)</f>
        <v>76974.829299999998</v>
      </c>
      <c r="H148" s="76">
        <f t="shared" ref="H148:R148" si="34">SUM(H149:H175)</f>
        <v>81621.672560000021</v>
      </c>
      <c r="I148" s="76">
        <f t="shared" si="34"/>
        <v>102163.20513403829</v>
      </c>
      <c r="J148" s="76">
        <f t="shared" si="34"/>
        <v>98779.676580000014</v>
      </c>
      <c r="K148" s="76">
        <f t="shared" si="34"/>
        <v>111397.64300068621</v>
      </c>
      <c r="L148" s="76">
        <f t="shared" si="34"/>
        <v>102246.62428312709</v>
      </c>
      <c r="M148" s="76">
        <f t="shared" si="34"/>
        <v>90927.769494860448</v>
      </c>
      <c r="N148" s="76">
        <f t="shared" si="34"/>
        <v>98052.218532115978</v>
      </c>
      <c r="O148" s="76">
        <f t="shared" si="34"/>
        <v>117898.3651956322</v>
      </c>
      <c r="P148" s="76">
        <f t="shared" si="34"/>
        <v>0</v>
      </c>
      <c r="Q148" s="76">
        <f t="shared" si="34"/>
        <v>0</v>
      </c>
      <c r="R148" s="76">
        <f t="shared" si="34"/>
        <v>0</v>
      </c>
      <c r="S148" s="85">
        <f t="shared" si="32"/>
        <v>880062.00408046017</v>
      </c>
      <c r="T148" s="85">
        <f t="shared" si="33"/>
        <v>386199.13904475002</v>
      </c>
      <c r="U148" s="86">
        <f t="shared" si="26"/>
        <v>0.69500829971644962</v>
      </c>
    </row>
    <row r="149" spans="1:21" s="84" customFormat="1" ht="15.45" customHeight="1" x14ac:dyDescent="0.3">
      <c r="A149" s="80" t="s">
        <v>29</v>
      </c>
      <c r="B149" s="58" t="s">
        <v>33</v>
      </c>
      <c r="C149" s="67" t="s">
        <v>100</v>
      </c>
      <c r="D149" s="54" t="s">
        <v>2</v>
      </c>
      <c r="E149" s="58" t="s">
        <v>55</v>
      </c>
      <c r="F149" s="81">
        <v>39633.289999999994</v>
      </c>
      <c r="G149" s="94">
        <v>0</v>
      </c>
      <c r="H149" s="94">
        <v>0</v>
      </c>
      <c r="I149" s="94">
        <v>810.16968000000008</v>
      </c>
      <c r="J149" s="94">
        <v>10954.177799999999</v>
      </c>
      <c r="K149" s="94">
        <v>0</v>
      </c>
      <c r="L149" s="82">
        <v>3795.9425799999999</v>
      </c>
      <c r="M149" s="82">
        <v>0</v>
      </c>
      <c r="N149" s="82">
        <v>645.15578000000005</v>
      </c>
      <c r="O149" s="82">
        <v>5188.0460600000006</v>
      </c>
      <c r="P149" s="82"/>
      <c r="Q149" s="82"/>
      <c r="R149" s="82"/>
      <c r="S149" s="82">
        <f t="shared" si="32"/>
        <v>21393.491900000001</v>
      </c>
      <c r="T149" s="82">
        <f t="shared" si="33"/>
        <v>18239.798099999993</v>
      </c>
      <c r="U149" s="83">
        <f t="shared" si="26"/>
        <v>0.53978591986685953</v>
      </c>
    </row>
    <row r="150" spans="1:21" s="84" customFormat="1" ht="15.45" customHeight="1" x14ac:dyDescent="0.3">
      <c r="A150" s="80" t="s">
        <v>29</v>
      </c>
      <c r="B150" s="58" t="s">
        <v>33</v>
      </c>
      <c r="C150" s="67" t="s">
        <v>100</v>
      </c>
      <c r="D150" s="54" t="s">
        <v>3</v>
      </c>
      <c r="E150" s="54" t="s">
        <v>56</v>
      </c>
      <c r="F150" s="81">
        <v>3400</v>
      </c>
      <c r="G150" s="94">
        <v>0</v>
      </c>
      <c r="H150" s="94">
        <v>0</v>
      </c>
      <c r="I150" s="94">
        <v>0</v>
      </c>
      <c r="J150" s="94">
        <v>0</v>
      </c>
      <c r="K150" s="94">
        <v>1549.1120800000001</v>
      </c>
      <c r="L150" s="82">
        <v>0</v>
      </c>
      <c r="M150" s="82">
        <v>1647.75152</v>
      </c>
      <c r="N150" s="82">
        <v>0</v>
      </c>
      <c r="O150" s="82">
        <v>0</v>
      </c>
      <c r="P150" s="82"/>
      <c r="Q150" s="82"/>
      <c r="R150" s="82"/>
      <c r="S150" s="82">
        <f t="shared" si="32"/>
        <v>3196.8636000000001</v>
      </c>
      <c r="T150" s="82">
        <f t="shared" si="33"/>
        <v>203.13639999999987</v>
      </c>
      <c r="U150" s="83">
        <f t="shared" si="26"/>
        <v>0.94025400000000003</v>
      </c>
    </row>
    <row r="151" spans="1:21" s="84" customFormat="1" ht="15.45" customHeight="1" x14ac:dyDescent="0.3">
      <c r="A151" s="80" t="s">
        <v>29</v>
      </c>
      <c r="B151" s="58" t="s">
        <v>33</v>
      </c>
      <c r="C151" s="67" t="s">
        <v>100</v>
      </c>
      <c r="D151" s="54">
        <v>1551</v>
      </c>
      <c r="E151" s="54" t="s">
        <v>57</v>
      </c>
      <c r="F151" s="81">
        <v>72218.461389210002</v>
      </c>
      <c r="G151" s="94">
        <v>0</v>
      </c>
      <c r="H151" s="94">
        <v>0</v>
      </c>
      <c r="I151" s="94">
        <v>6412.0577740382932</v>
      </c>
      <c r="J151" s="94">
        <v>0</v>
      </c>
      <c r="K151" s="94">
        <v>4739.7988206861983</v>
      </c>
      <c r="L151" s="82">
        <v>2513.1616831270708</v>
      </c>
      <c r="M151" s="82">
        <v>3022.674954860428</v>
      </c>
      <c r="N151" s="82">
        <v>7029.5725521159657</v>
      </c>
      <c r="O151" s="82">
        <v>9101.6633556321813</v>
      </c>
      <c r="P151" s="82"/>
      <c r="Q151" s="82"/>
      <c r="R151" s="82"/>
      <c r="S151" s="82">
        <f t="shared" si="32"/>
        <v>32818.929140460139</v>
      </c>
      <c r="T151" s="82">
        <f t="shared" si="33"/>
        <v>39399.532248749863</v>
      </c>
      <c r="U151" s="83">
        <f t="shared" si="26"/>
        <v>0.4544396060113729</v>
      </c>
    </row>
    <row r="152" spans="1:21" s="84" customFormat="1" ht="15.45" customHeight="1" x14ac:dyDescent="0.3">
      <c r="A152" s="80" t="s">
        <v>29</v>
      </c>
      <c r="B152" s="58" t="s">
        <v>33</v>
      </c>
      <c r="C152" s="67" t="s">
        <v>100</v>
      </c>
      <c r="D152" s="54">
        <v>1560</v>
      </c>
      <c r="E152" s="54" t="s">
        <v>84</v>
      </c>
      <c r="F152" s="81"/>
      <c r="G152" s="94">
        <v>239.52626000000001</v>
      </c>
      <c r="H152" s="95"/>
      <c r="I152" s="95"/>
      <c r="J152" s="94">
        <v>970.63200000000018</v>
      </c>
      <c r="K152" s="94">
        <v>209.18364</v>
      </c>
      <c r="L152" s="82"/>
      <c r="M152" s="82"/>
      <c r="N152" s="82"/>
      <c r="O152" s="82">
        <v>333.57400000000013</v>
      </c>
      <c r="P152" s="82"/>
      <c r="Q152" s="82"/>
      <c r="R152" s="82"/>
      <c r="S152" s="82">
        <f t="shared" ref="S152" si="35">SUM(G152:R152)</f>
        <v>1752.9159000000002</v>
      </c>
      <c r="T152" s="82">
        <f t="shared" ref="T152" si="36">F152-S152</f>
        <v>-1752.9159000000002</v>
      </c>
      <c r="U152" s="83"/>
    </row>
    <row r="153" spans="1:21" s="84" customFormat="1" ht="15.45" customHeight="1" x14ac:dyDescent="0.3">
      <c r="A153" s="80" t="s">
        <v>29</v>
      </c>
      <c r="B153" s="67" t="s">
        <v>34</v>
      </c>
      <c r="C153" s="67" t="s">
        <v>100</v>
      </c>
      <c r="D153" s="54" t="s">
        <v>96</v>
      </c>
      <c r="E153" s="68" t="s">
        <v>101</v>
      </c>
      <c r="F153" s="81">
        <v>340</v>
      </c>
      <c r="G153" s="94">
        <v>0</v>
      </c>
      <c r="H153" s="94">
        <v>0</v>
      </c>
      <c r="I153" s="94">
        <v>0</v>
      </c>
      <c r="J153" s="94">
        <v>0</v>
      </c>
      <c r="K153" s="94">
        <v>0</v>
      </c>
      <c r="L153" s="82">
        <v>0</v>
      </c>
      <c r="M153" s="82">
        <v>0</v>
      </c>
      <c r="N153" s="82">
        <v>0</v>
      </c>
      <c r="O153" s="82">
        <v>0</v>
      </c>
      <c r="P153" s="82"/>
      <c r="Q153" s="82"/>
      <c r="R153" s="82"/>
      <c r="S153" s="82">
        <f t="shared" si="32"/>
        <v>0</v>
      </c>
      <c r="T153" s="82">
        <f t="shared" si="33"/>
        <v>340</v>
      </c>
      <c r="U153" s="83">
        <f t="shared" si="26"/>
        <v>0</v>
      </c>
    </row>
    <row r="154" spans="1:21" s="84" customFormat="1" ht="15.45" customHeight="1" x14ac:dyDescent="0.3">
      <c r="A154" s="80" t="s">
        <v>29</v>
      </c>
      <c r="B154" s="67" t="s">
        <v>34</v>
      </c>
      <c r="C154" s="67" t="s">
        <v>100</v>
      </c>
      <c r="D154" s="54" t="s">
        <v>4</v>
      </c>
      <c r="E154" s="67" t="s">
        <v>58</v>
      </c>
      <c r="F154" s="81">
        <v>161508.35199999981</v>
      </c>
      <c r="G154" s="94">
        <v>13294.112080000001</v>
      </c>
      <c r="H154" s="94">
        <v>14015.34636</v>
      </c>
      <c r="I154" s="94">
        <v>14764.103660000001</v>
      </c>
      <c r="J154" s="94">
        <v>15085.937940000011</v>
      </c>
      <c r="K154" s="94">
        <v>15805.92368</v>
      </c>
      <c r="L154" s="82">
        <v>16190.600039999999</v>
      </c>
      <c r="M154" s="82">
        <v>16065.572340000001</v>
      </c>
      <c r="N154" s="82">
        <v>16170.54970000001</v>
      </c>
      <c r="O154" s="82">
        <v>16494.129779999999</v>
      </c>
      <c r="P154" s="82"/>
      <c r="Q154" s="82"/>
      <c r="R154" s="82"/>
      <c r="S154" s="82">
        <f t="shared" si="32"/>
        <v>137886.27558000002</v>
      </c>
      <c r="T154" s="82">
        <f t="shared" si="33"/>
        <v>23622.076419999794</v>
      </c>
      <c r="U154" s="83">
        <f t="shared" ref="U154:U224" si="37">S154/F154</f>
        <v>0.85374083675870938</v>
      </c>
    </row>
    <row r="155" spans="1:21" s="84" customFormat="1" ht="15.45" customHeight="1" x14ac:dyDescent="0.3">
      <c r="A155" s="80" t="s">
        <v>29</v>
      </c>
      <c r="B155" s="67" t="s">
        <v>34</v>
      </c>
      <c r="C155" s="67" t="s">
        <v>100</v>
      </c>
      <c r="D155" s="54" t="s">
        <v>5</v>
      </c>
      <c r="E155" s="67" t="s">
        <v>59</v>
      </c>
      <c r="F155" s="81">
        <v>226978.2540000001</v>
      </c>
      <c r="G155" s="94">
        <v>16384.935239999999</v>
      </c>
      <c r="H155" s="94">
        <v>17201.82128</v>
      </c>
      <c r="I155" s="94">
        <v>17385.5838</v>
      </c>
      <c r="J155" s="94">
        <v>18169.483380000009</v>
      </c>
      <c r="K155" s="94">
        <v>18893.405940000001</v>
      </c>
      <c r="L155" s="82">
        <v>18775.792460000011</v>
      </c>
      <c r="M155" s="82">
        <v>17709.702399999998</v>
      </c>
      <c r="N155" s="82">
        <v>17958.647679999998</v>
      </c>
      <c r="O155" s="82">
        <v>17863.61598000001</v>
      </c>
      <c r="P155" s="82"/>
      <c r="Q155" s="82"/>
      <c r="R155" s="82"/>
      <c r="S155" s="82">
        <f t="shared" si="32"/>
        <v>160342.98816000001</v>
      </c>
      <c r="T155" s="82">
        <f t="shared" si="33"/>
        <v>66635.265840000095</v>
      </c>
      <c r="U155" s="83">
        <f t="shared" si="37"/>
        <v>0.70642444963031537</v>
      </c>
    </row>
    <row r="156" spans="1:21" s="84" customFormat="1" ht="15.45" customHeight="1" x14ac:dyDescent="0.3">
      <c r="A156" s="80" t="s">
        <v>29</v>
      </c>
      <c r="B156" s="67" t="s">
        <v>34</v>
      </c>
      <c r="C156" s="67" t="s">
        <v>100</v>
      </c>
      <c r="D156" s="54" t="s">
        <v>6</v>
      </c>
      <c r="E156" s="67" t="s">
        <v>60</v>
      </c>
      <c r="F156" s="81">
        <v>14409.048000000001</v>
      </c>
      <c r="G156" s="94">
        <v>806.0300000000002</v>
      </c>
      <c r="H156" s="94">
        <v>978.42000000000007</v>
      </c>
      <c r="I156" s="94">
        <v>943.29200000000037</v>
      </c>
      <c r="J156" s="94">
        <v>1110.9659999999999</v>
      </c>
      <c r="K156" s="94">
        <v>1646.0820000000001</v>
      </c>
      <c r="L156" s="82">
        <v>2876.9560000000001</v>
      </c>
      <c r="M156" s="82">
        <v>1642.72</v>
      </c>
      <c r="N156" s="82">
        <v>1461.73956</v>
      </c>
      <c r="O156" s="82">
        <v>2708.51</v>
      </c>
      <c r="P156" s="82"/>
      <c r="Q156" s="82"/>
      <c r="R156" s="82"/>
      <c r="S156" s="82">
        <f t="shared" si="32"/>
        <v>14174.715560000001</v>
      </c>
      <c r="T156" s="82">
        <f t="shared" si="33"/>
        <v>234.33244000000013</v>
      </c>
      <c r="U156" s="83">
        <f t="shared" si="37"/>
        <v>0.98373713239070337</v>
      </c>
    </row>
    <row r="157" spans="1:21" s="84" customFormat="1" ht="15.45" customHeight="1" x14ac:dyDescent="0.3">
      <c r="A157" s="80" t="s">
        <v>29</v>
      </c>
      <c r="B157" s="67" t="s">
        <v>34</v>
      </c>
      <c r="C157" s="67" t="s">
        <v>100</v>
      </c>
      <c r="D157" s="54" t="s">
        <v>7</v>
      </c>
      <c r="E157" s="67" t="s">
        <v>61</v>
      </c>
      <c r="F157" s="81">
        <v>30692.187999999991</v>
      </c>
      <c r="G157" s="94">
        <v>95.981999999999999</v>
      </c>
      <c r="H157" s="94">
        <v>221.39</v>
      </c>
      <c r="I157" s="94">
        <v>76.262000000000015</v>
      </c>
      <c r="J157" s="94">
        <v>1086.402</v>
      </c>
      <c r="K157" s="94">
        <v>6178.8200000000006</v>
      </c>
      <c r="L157" s="82">
        <v>479.91000000000008</v>
      </c>
      <c r="M157" s="82">
        <v>378.95800000000003</v>
      </c>
      <c r="N157" s="82">
        <v>789.35672</v>
      </c>
      <c r="O157" s="82">
        <v>645.35400000000004</v>
      </c>
      <c r="P157" s="82"/>
      <c r="Q157" s="82"/>
      <c r="R157" s="82"/>
      <c r="S157" s="82">
        <f t="shared" si="32"/>
        <v>9952.4347199999993</v>
      </c>
      <c r="T157" s="82">
        <f t="shared" si="33"/>
        <v>20739.75327999999</v>
      </c>
      <c r="U157" s="83">
        <f t="shared" si="37"/>
        <v>0.32426605493228444</v>
      </c>
    </row>
    <row r="158" spans="1:21" s="84" customFormat="1" ht="15.45" customHeight="1" x14ac:dyDescent="0.3">
      <c r="A158" s="80" t="s">
        <v>29</v>
      </c>
      <c r="B158" s="67" t="s">
        <v>34</v>
      </c>
      <c r="C158" s="67" t="s">
        <v>100</v>
      </c>
      <c r="D158" s="54" t="s">
        <v>8</v>
      </c>
      <c r="E158" s="67" t="s">
        <v>62</v>
      </c>
      <c r="F158" s="81">
        <v>1885.800000000002</v>
      </c>
      <c r="G158" s="94">
        <v>210.45992000000001</v>
      </c>
      <c r="H158" s="94">
        <v>90.216880000000003</v>
      </c>
      <c r="I158" s="94">
        <v>120.02562</v>
      </c>
      <c r="J158" s="94">
        <v>58.624840000000013</v>
      </c>
      <c r="K158" s="94">
        <v>28.414280000000009</v>
      </c>
      <c r="L158" s="82">
        <v>139.13893999999999</v>
      </c>
      <c r="M158" s="82">
        <v>13.662559999999999</v>
      </c>
      <c r="N158" s="82">
        <v>63.53716</v>
      </c>
      <c r="O158" s="82">
        <v>93.441099999999992</v>
      </c>
      <c r="P158" s="82"/>
      <c r="Q158" s="82"/>
      <c r="R158" s="82"/>
      <c r="S158" s="82">
        <f t="shared" si="32"/>
        <v>817.5213</v>
      </c>
      <c r="T158" s="82">
        <f t="shared" si="33"/>
        <v>1068.2787000000021</v>
      </c>
      <c r="U158" s="83">
        <f t="shared" si="37"/>
        <v>0.43351431753102088</v>
      </c>
    </row>
    <row r="159" spans="1:21" s="84" customFormat="1" ht="15.45" customHeight="1" x14ac:dyDescent="0.3">
      <c r="A159" s="80" t="s">
        <v>29</v>
      </c>
      <c r="B159" s="67" t="s">
        <v>34</v>
      </c>
      <c r="C159" s="67" t="s">
        <v>100</v>
      </c>
      <c r="D159" s="54" t="s">
        <v>9</v>
      </c>
      <c r="E159" s="67" t="s">
        <v>63</v>
      </c>
      <c r="F159" s="81">
        <v>135833.6937360006</v>
      </c>
      <c r="G159" s="94">
        <v>10557.00462</v>
      </c>
      <c r="H159" s="94">
        <v>11145.4305</v>
      </c>
      <c r="I159" s="94">
        <v>11408.15842</v>
      </c>
      <c r="J159" s="94">
        <v>11807.85708</v>
      </c>
      <c r="K159" s="94">
        <v>12451.78764</v>
      </c>
      <c r="L159" s="82">
        <v>13005.597959999999</v>
      </c>
      <c r="M159" s="82">
        <v>12081.28188</v>
      </c>
      <c r="N159" s="82">
        <v>12198.655280000001</v>
      </c>
      <c r="O159" s="82">
        <v>12698.984340000001</v>
      </c>
      <c r="P159" s="82"/>
      <c r="Q159" s="82"/>
      <c r="R159" s="82"/>
      <c r="S159" s="82">
        <f t="shared" si="32"/>
        <v>107354.75771999999</v>
      </c>
      <c r="T159" s="82">
        <f t="shared" si="33"/>
        <v>28478.936016000604</v>
      </c>
      <c r="U159" s="83">
        <f t="shared" si="37"/>
        <v>0.79033967764028557</v>
      </c>
    </row>
    <row r="160" spans="1:21" s="84" customFormat="1" ht="15.45" customHeight="1" x14ac:dyDescent="0.3">
      <c r="A160" s="80" t="s">
        <v>29</v>
      </c>
      <c r="B160" s="67" t="s">
        <v>34</v>
      </c>
      <c r="C160" s="67" t="s">
        <v>100</v>
      </c>
      <c r="D160" s="54" t="s">
        <v>10</v>
      </c>
      <c r="E160" s="67" t="s">
        <v>64</v>
      </c>
      <c r="F160" s="81">
        <v>42074.699999999691</v>
      </c>
      <c r="G160" s="94">
        <v>3184.8521800000012</v>
      </c>
      <c r="H160" s="94">
        <v>3169.6211199999998</v>
      </c>
      <c r="I160" s="94">
        <v>3210.2473399999999</v>
      </c>
      <c r="J160" s="94">
        <v>3197.3169200000002</v>
      </c>
      <c r="K160" s="94">
        <v>2856.7650000000021</v>
      </c>
      <c r="L160" s="82">
        <v>2906.906660000001</v>
      </c>
      <c r="M160" s="82">
        <v>1733.1543999999999</v>
      </c>
      <c r="N160" s="82">
        <v>1969.811840000001</v>
      </c>
      <c r="O160" s="82">
        <v>3260.8577200000009</v>
      </c>
      <c r="P160" s="82"/>
      <c r="Q160" s="82"/>
      <c r="R160" s="82"/>
      <c r="S160" s="82">
        <f t="shared" si="32"/>
        <v>25489.533180000006</v>
      </c>
      <c r="T160" s="82">
        <f t="shared" si="33"/>
        <v>16585.166819999686</v>
      </c>
      <c r="U160" s="83">
        <f t="shared" si="37"/>
        <v>0.60581615983002124</v>
      </c>
    </row>
    <row r="161" spans="1:21" s="84" customFormat="1" ht="15.45" customHeight="1" x14ac:dyDescent="0.3">
      <c r="A161" s="80" t="s">
        <v>29</v>
      </c>
      <c r="B161" s="67" t="s">
        <v>34</v>
      </c>
      <c r="C161" s="67" t="s">
        <v>100</v>
      </c>
      <c r="D161" s="54" t="s">
        <v>11</v>
      </c>
      <c r="E161" s="67" t="s">
        <v>65</v>
      </c>
      <c r="F161" s="81">
        <v>4635.5599999999986</v>
      </c>
      <c r="G161" s="94">
        <v>355.31734000000017</v>
      </c>
      <c r="H161" s="94">
        <v>158.04730000000001</v>
      </c>
      <c r="I161" s="94">
        <v>53.807720000000039</v>
      </c>
      <c r="J161" s="94">
        <v>217.28618</v>
      </c>
      <c r="K161" s="94">
        <v>777.96454000000062</v>
      </c>
      <c r="L161" s="82">
        <v>666.88552000000004</v>
      </c>
      <c r="M161" s="82">
        <v>1139.34034</v>
      </c>
      <c r="N161" s="82">
        <v>678.72262000000001</v>
      </c>
      <c r="O161" s="82">
        <v>804.17786000000024</v>
      </c>
      <c r="P161" s="82"/>
      <c r="Q161" s="82"/>
      <c r="R161" s="82"/>
      <c r="S161" s="82">
        <f t="shared" si="32"/>
        <v>4851.5494200000012</v>
      </c>
      <c r="T161" s="82">
        <f t="shared" si="33"/>
        <v>-215.98942000000261</v>
      </c>
      <c r="U161" s="83">
        <f t="shared" si="37"/>
        <v>1.0465940296318035</v>
      </c>
    </row>
    <row r="162" spans="1:21" s="84" customFormat="1" ht="15.45" customHeight="1" x14ac:dyDescent="0.3">
      <c r="A162" s="80" t="s">
        <v>29</v>
      </c>
      <c r="B162" s="67" t="s">
        <v>34</v>
      </c>
      <c r="C162" s="67" t="s">
        <v>100</v>
      </c>
      <c r="D162" s="54" t="s">
        <v>12</v>
      </c>
      <c r="E162" s="67" t="s">
        <v>66</v>
      </c>
      <c r="F162" s="81">
        <v>2468.400000000001</v>
      </c>
      <c r="G162" s="94">
        <v>128.91041999999999</v>
      </c>
      <c r="H162" s="94">
        <v>294.60246000000012</v>
      </c>
      <c r="I162" s="94">
        <v>286.60252000000008</v>
      </c>
      <c r="J162" s="94">
        <v>271.42948000000001</v>
      </c>
      <c r="K162" s="94">
        <v>150.23486</v>
      </c>
      <c r="L162" s="82">
        <v>357.03644000000008</v>
      </c>
      <c r="M162" s="82">
        <v>77.697300000000013</v>
      </c>
      <c r="N162" s="82">
        <v>1.19</v>
      </c>
      <c r="O162" s="82">
        <v>378.24694000000011</v>
      </c>
      <c r="P162" s="82"/>
      <c r="Q162" s="82"/>
      <c r="R162" s="82"/>
      <c r="S162" s="82">
        <f t="shared" si="32"/>
        <v>1945.9504200000006</v>
      </c>
      <c r="T162" s="82">
        <f t="shared" si="33"/>
        <v>522.44958000000042</v>
      </c>
      <c r="U162" s="83">
        <f t="shared" si="37"/>
        <v>0.78834484686436546</v>
      </c>
    </row>
    <row r="163" spans="1:21" s="84" customFormat="1" ht="15.45" customHeight="1" x14ac:dyDescent="0.3">
      <c r="A163" s="80" t="s">
        <v>29</v>
      </c>
      <c r="B163" s="67" t="s">
        <v>34</v>
      </c>
      <c r="C163" s="67" t="s">
        <v>100</v>
      </c>
      <c r="D163" s="54" t="s">
        <v>13</v>
      </c>
      <c r="E163" s="67" t="s">
        <v>67</v>
      </c>
      <c r="F163" s="81">
        <v>109409.5860000002</v>
      </c>
      <c r="G163" s="94">
        <v>11908.096760000009</v>
      </c>
      <c r="H163" s="94">
        <v>10558.9771</v>
      </c>
      <c r="I163" s="94">
        <v>10701.88488</v>
      </c>
      <c r="J163" s="94">
        <v>6171.3000199999979</v>
      </c>
      <c r="K163" s="94">
        <v>7226.1189400000058</v>
      </c>
      <c r="L163" s="82">
        <v>8697.3822400000026</v>
      </c>
      <c r="M163" s="82">
        <v>7039.6092200000021</v>
      </c>
      <c r="N163" s="82">
        <v>8558.3314199999968</v>
      </c>
      <c r="O163" s="82">
        <v>9745.0392000000156</v>
      </c>
      <c r="P163" s="82"/>
      <c r="Q163" s="82"/>
      <c r="R163" s="82"/>
      <c r="S163" s="82">
        <f t="shared" si="32"/>
        <v>80606.739780000033</v>
      </c>
      <c r="T163" s="82">
        <f t="shared" si="33"/>
        <v>28802.846220000167</v>
      </c>
      <c r="U163" s="83">
        <f t="shared" si="37"/>
        <v>0.73674293749726727</v>
      </c>
    </row>
    <row r="164" spans="1:21" s="84" customFormat="1" ht="15.45" customHeight="1" x14ac:dyDescent="0.3">
      <c r="A164" s="80" t="s">
        <v>29</v>
      </c>
      <c r="B164" s="67" t="s">
        <v>34</v>
      </c>
      <c r="C164" s="67" t="s">
        <v>100</v>
      </c>
      <c r="D164" s="54" t="s">
        <v>14</v>
      </c>
      <c r="E164" s="67" t="s">
        <v>68</v>
      </c>
      <c r="F164" s="81">
        <v>114786.6599999997</v>
      </c>
      <c r="G164" s="94">
        <v>6927.5241000000042</v>
      </c>
      <c r="H164" s="94">
        <v>9072.6072600000007</v>
      </c>
      <c r="I164" s="94">
        <v>10125.005380000001</v>
      </c>
      <c r="J164" s="94">
        <v>13150.112339999991</v>
      </c>
      <c r="K164" s="94">
        <v>12917.51336000001</v>
      </c>
      <c r="L164" s="82">
        <v>9099.8096400000122</v>
      </c>
      <c r="M164" s="82">
        <v>5309.6790000000074</v>
      </c>
      <c r="N164" s="82">
        <v>6473.0403999999999</v>
      </c>
      <c r="O164" s="82">
        <v>7592.759119999997</v>
      </c>
      <c r="P164" s="82"/>
      <c r="Q164" s="82"/>
      <c r="R164" s="82"/>
      <c r="S164" s="82">
        <f t="shared" si="32"/>
        <v>80668.050600000031</v>
      </c>
      <c r="T164" s="82">
        <f t="shared" si="33"/>
        <v>34118.609399999666</v>
      </c>
      <c r="U164" s="83">
        <f t="shared" si="37"/>
        <v>0.70276503036154414</v>
      </c>
    </row>
    <row r="165" spans="1:21" s="84" customFormat="1" ht="15.45" customHeight="1" x14ac:dyDescent="0.3">
      <c r="A165" s="80" t="s">
        <v>29</v>
      </c>
      <c r="B165" s="67" t="s">
        <v>34</v>
      </c>
      <c r="C165" s="67" t="s">
        <v>100</v>
      </c>
      <c r="D165" s="54" t="s">
        <v>15</v>
      </c>
      <c r="E165" s="67" t="s">
        <v>69</v>
      </c>
      <c r="F165" s="81">
        <v>31246</v>
      </c>
      <c r="G165" s="94">
        <v>646.25092000000006</v>
      </c>
      <c r="H165" s="94">
        <v>1008.64366</v>
      </c>
      <c r="I165" s="94">
        <v>2149.7995999999989</v>
      </c>
      <c r="J165" s="94">
        <v>2131.91696</v>
      </c>
      <c r="K165" s="94">
        <v>4964.3723000000009</v>
      </c>
      <c r="L165" s="82">
        <v>1232.4700800000001</v>
      </c>
      <c r="M165" s="82">
        <v>2856.3991599999999</v>
      </c>
      <c r="N165" s="82">
        <v>7531.2760800000005</v>
      </c>
      <c r="O165" s="82">
        <v>2585.7901000000002</v>
      </c>
      <c r="P165" s="82"/>
      <c r="Q165" s="82"/>
      <c r="R165" s="82"/>
      <c r="S165" s="82">
        <f t="shared" si="32"/>
        <v>25106.918859999998</v>
      </c>
      <c r="T165" s="82">
        <f t="shared" si="33"/>
        <v>6139.0811400000021</v>
      </c>
      <c r="U165" s="83">
        <f t="shared" si="37"/>
        <v>0.80352425462459187</v>
      </c>
    </row>
    <row r="166" spans="1:21" s="84" customFormat="1" ht="15.45" customHeight="1" x14ac:dyDescent="0.3">
      <c r="A166" s="80" t="s">
        <v>29</v>
      </c>
      <c r="B166" s="67" t="s">
        <v>34</v>
      </c>
      <c r="C166" s="67" t="s">
        <v>100</v>
      </c>
      <c r="D166" s="54" t="s">
        <v>16</v>
      </c>
      <c r="E166" s="67" t="s">
        <v>70</v>
      </c>
      <c r="F166" s="81">
        <v>24168.89799999999</v>
      </c>
      <c r="G166" s="94">
        <v>1479.30782</v>
      </c>
      <c r="H166" s="94">
        <v>1577.96668</v>
      </c>
      <c r="I166" s="94">
        <v>1887.9231</v>
      </c>
      <c r="J166" s="94">
        <v>1134.25152</v>
      </c>
      <c r="K166" s="94">
        <v>1603.9287200000001</v>
      </c>
      <c r="L166" s="82">
        <v>2445.947720000001</v>
      </c>
      <c r="M166" s="82">
        <v>2202.5013600000002</v>
      </c>
      <c r="N166" s="82">
        <v>1197.976620000001</v>
      </c>
      <c r="O166" s="82">
        <v>2165.40708</v>
      </c>
      <c r="P166" s="82"/>
      <c r="Q166" s="82"/>
      <c r="R166" s="82"/>
      <c r="S166" s="82">
        <f t="shared" si="32"/>
        <v>15695.210620000002</v>
      </c>
      <c r="T166" s="82">
        <f t="shared" si="33"/>
        <v>8473.6873799999885</v>
      </c>
      <c r="U166" s="83">
        <f t="shared" si="37"/>
        <v>0.64939703167268981</v>
      </c>
    </row>
    <row r="167" spans="1:21" s="84" customFormat="1" ht="15.45" customHeight="1" x14ac:dyDescent="0.3">
      <c r="A167" s="80" t="s">
        <v>29</v>
      </c>
      <c r="B167" s="67" t="s">
        <v>34</v>
      </c>
      <c r="C167" s="67" t="s">
        <v>100</v>
      </c>
      <c r="D167" s="54" t="s">
        <v>17</v>
      </c>
      <c r="E167" s="67" t="s">
        <v>71</v>
      </c>
      <c r="F167" s="81">
        <v>100808.48</v>
      </c>
      <c r="G167" s="94">
        <v>4939.6126800000002</v>
      </c>
      <c r="H167" s="94">
        <v>4523.057859999999</v>
      </c>
      <c r="I167" s="94">
        <v>14261.6476</v>
      </c>
      <c r="J167" s="94">
        <v>5636.4755400000013</v>
      </c>
      <c r="K167" s="94">
        <v>6364.9610200000006</v>
      </c>
      <c r="L167" s="82">
        <v>5567.0334400000002</v>
      </c>
      <c r="M167" s="82">
        <v>7475.9670799999994</v>
      </c>
      <c r="N167" s="82">
        <v>6296.1982000000016</v>
      </c>
      <c r="O167" s="82">
        <v>11825.667359999999</v>
      </c>
      <c r="P167" s="82"/>
      <c r="Q167" s="82"/>
      <c r="R167" s="82"/>
      <c r="S167" s="82">
        <f t="shared" si="32"/>
        <v>66890.620779999997</v>
      </c>
      <c r="T167" s="82">
        <f t="shared" si="33"/>
        <v>33917.859219999998</v>
      </c>
      <c r="U167" s="83">
        <f t="shared" si="37"/>
        <v>0.66354160661880823</v>
      </c>
    </row>
    <row r="168" spans="1:21" s="84" customFormat="1" ht="15.45" customHeight="1" x14ac:dyDescent="0.3">
      <c r="A168" s="80" t="s">
        <v>29</v>
      </c>
      <c r="B168" s="67" t="s">
        <v>34</v>
      </c>
      <c r="C168" s="67" t="s">
        <v>100</v>
      </c>
      <c r="D168" s="54" t="s">
        <v>18</v>
      </c>
      <c r="E168" s="67" t="s">
        <v>72</v>
      </c>
      <c r="F168" s="81">
        <v>4835.1800000000057</v>
      </c>
      <c r="G168" s="94">
        <v>340.21780000000012</v>
      </c>
      <c r="H168" s="94">
        <v>215.79130000000009</v>
      </c>
      <c r="I168" s="94">
        <v>220.53128000000001</v>
      </c>
      <c r="J168" s="94">
        <v>204.26808</v>
      </c>
      <c r="K168" s="94">
        <v>999.54296000000033</v>
      </c>
      <c r="L168" s="82">
        <v>316.73108000000002</v>
      </c>
      <c r="M168" s="82">
        <v>188.15732</v>
      </c>
      <c r="N168" s="82">
        <v>478.42917999999992</v>
      </c>
      <c r="O168" s="82">
        <v>621.7902200000002</v>
      </c>
      <c r="P168" s="82"/>
      <c r="Q168" s="82"/>
      <c r="R168" s="82"/>
      <c r="S168" s="82">
        <f t="shared" si="32"/>
        <v>3585.4592200000006</v>
      </c>
      <c r="T168" s="82">
        <f t="shared" si="33"/>
        <v>1249.7207800000051</v>
      </c>
      <c r="U168" s="83">
        <f t="shared" si="37"/>
        <v>0.74153583113761978</v>
      </c>
    </row>
    <row r="169" spans="1:21" s="84" customFormat="1" ht="15.45" customHeight="1" x14ac:dyDescent="0.3">
      <c r="A169" s="80" t="s">
        <v>29</v>
      </c>
      <c r="B169" s="67" t="s">
        <v>34</v>
      </c>
      <c r="C169" s="67" t="s">
        <v>100</v>
      </c>
      <c r="D169" s="54" t="s">
        <v>19</v>
      </c>
      <c r="E169" s="67" t="s">
        <v>73</v>
      </c>
      <c r="F169" s="81">
        <v>74981.66</v>
      </c>
      <c r="G169" s="94">
        <v>2554.5676800000001</v>
      </c>
      <c r="H169" s="94">
        <v>2663.8774800000019</v>
      </c>
      <c r="I169" s="94">
        <v>3203.2132799999981</v>
      </c>
      <c r="J169" s="94">
        <v>4075.475240000002</v>
      </c>
      <c r="K169" s="94">
        <v>7408.1841000000031</v>
      </c>
      <c r="L169" s="82">
        <v>4857.9774400000024</v>
      </c>
      <c r="M169" s="82">
        <v>7394.2792800000016</v>
      </c>
      <c r="N169" s="82">
        <v>6410.1917399999984</v>
      </c>
      <c r="O169" s="82">
        <v>6777.4992999999986</v>
      </c>
      <c r="P169" s="82"/>
      <c r="Q169" s="82"/>
      <c r="R169" s="82"/>
      <c r="S169" s="82">
        <f t="shared" si="32"/>
        <v>45345.265540000008</v>
      </c>
      <c r="T169" s="82">
        <f t="shared" si="33"/>
        <v>29636.394459999996</v>
      </c>
      <c r="U169" s="83">
        <f t="shared" si="37"/>
        <v>0.60475142241449453</v>
      </c>
    </row>
    <row r="170" spans="1:21" s="84" customFormat="1" ht="15.45" customHeight="1" x14ac:dyDescent="0.3">
      <c r="A170" s="80" t="s">
        <v>29</v>
      </c>
      <c r="B170" s="67" t="s">
        <v>34</v>
      </c>
      <c r="C170" s="67" t="s">
        <v>100</v>
      </c>
      <c r="D170" s="54" t="s">
        <v>20</v>
      </c>
      <c r="E170" s="67" t="s">
        <v>74</v>
      </c>
      <c r="F170" s="81">
        <v>6459.9999999999991</v>
      </c>
      <c r="G170" s="94">
        <v>672.1755800000002</v>
      </c>
      <c r="H170" s="94">
        <v>420.97474000000011</v>
      </c>
      <c r="I170" s="94">
        <v>73.265920000000023</v>
      </c>
      <c r="J170" s="94">
        <v>52.015920000000001</v>
      </c>
      <c r="K170" s="94">
        <v>152.27376000000001</v>
      </c>
      <c r="L170" s="82">
        <v>3151.515080000001</v>
      </c>
      <c r="M170" s="82">
        <v>121.24808</v>
      </c>
      <c r="N170" s="82">
        <v>16.881679999999999</v>
      </c>
      <c r="O170" s="82">
        <v>0</v>
      </c>
      <c r="P170" s="82"/>
      <c r="Q170" s="82"/>
      <c r="R170" s="82"/>
      <c r="S170" s="82">
        <f t="shared" si="32"/>
        <v>4660.3507600000021</v>
      </c>
      <c r="T170" s="82">
        <f t="shared" si="33"/>
        <v>1799.649239999997</v>
      </c>
      <c r="U170" s="83">
        <f t="shared" si="37"/>
        <v>0.7214165263157899</v>
      </c>
    </row>
    <row r="171" spans="1:21" s="84" customFormat="1" ht="15.45" customHeight="1" x14ac:dyDescent="0.3">
      <c r="A171" s="80" t="s">
        <v>29</v>
      </c>
      <c r="B171" s="67" t="s">
        <v>34</v>
      </c>
      <c r="C171" s="67" t="s">
        <v>100</v>
      </c>
      <c r="D171" s="54" t="s">
        <v>21</v>
      </c>
      <c r="E171" s="67" t="s">
        <v>75</v>
      </c>
      <c r="F171" s="81">
        <v>3264</v>
      </c>
      <c r="G171" s="94">
        <v>14.756</v>
      </c>
      <c r="H171" s="94">
        <v>29.253600000000009</v>
      </c>
      <c r="I171" s="94">
        <v>15.8423</v>
      </c>
      <c r="J171" s="94">
        <v>26.107580000000009</v>
      </c>
      <c r="K171" s="94">
        <v>69.263100000000009</v>
      </c>
      <c r="L171" s="82">
        <v>41.248120000000007</v>
      </c>
      <c r="M171" s="82">
        <v>0.87618000000000007</v>
      </c>
      <c r="N171" s="82">
        <v>226.35534000000001</v>
      </c>
      <c r="O171" s="82">
        <v>76.190260000000023</v>
      </c>
      <c r="P171" s="82"/>
      <c r="Q171" s="82"/>
      <c r="R171" s="82"/>
      <c r="S171" s="82">
        <f t="shared" si="32"/>
        <v>499.89248000000003</v>
      </c>
      <c r="T171" s="82">
        <f t="shared" si="33"/>
        <v>2764.10752</v>
      </c>
      <c r="U171" s="83">
        <f t="shared" si="37"/>
        <v>0.15315333333333334</v>
      </c>
    </row>
    <row r="172" spans="1:21" s="84" customFormat="1" ht="15.45" customHeight="1" x14ac:dyDescent="0.3">
      <c r="A172" s="80" t="s">
        <v>29</v>
      </c>
      <c r="B172" s="67" t="s">
        <v>34</v>
      </c>
      <c r="C172" s="67" t="s">
        <v>100</v>
      </c>
      <c r="D172" s="54" t="s">
        <v>22</v>
      </c>
      <c r="E172" s="67" t="s">
        <v>76</v>
      </c>
      <c r="F172" s="81">
        <v>20211.600000000031</v>
      </c>
      <c r="G172" s="94">
        <v>338.41082</v>
      </c>
      <c r="H172" s="94">
        <v>2224.3349600000001</v>
      </c>
      <c r="I172" s="94">
        <v>1683.10886</v>
      </c>
      <c r="J172" s="94">
        <v>594.80026000000009</v>
      </c>
      <c r="K172" s="94">
        <v>2203.7447000000011</v>
      </c>
      <c r="L172" s="82">
        <v>2474.3584599999999</v>
      </c>
      <c r="M172" s="82">
        <v>648.38483999999994</v>
      </c>
      <c r="N172" s="82">
        <v>78.49118</v>
      </c>
      <c r="O172" s="82">
        <v>4600.6980000000003</v>
      </c>
      <c r="P172" s="82"/>
      <c r="Q172" s="82"/>
      <c r="R172" s="82"/>
      <c r="S172" s="82">
        <f t="shared" si="32"/>
        <v>14846.332080000004</v>
      </c>
      <c r="T172" s="82">
        <f t="shared" si="33"/>
        <v>5365.2679200000275</v>
      </c>
      <c r="U172" s="83">
        <f t="shared" si="37"/>
        <v>0.73454511666567623</v>
      </c>
    </row>
    <row r="173" spans="1:21" s="84" customFormat="1" ht="15.45" customHeight="1" x14ac:dyDescent="0.3">
      <c r="A173" s="80" t="s">
        <v>29</v>
      </c>
      <c r="B173" s="67" t="s">
        <v>34</v>
      </c>
      <c r="C173" s="67" t="s">
        <v>100</v>
      </c>
      <c r="D173" s="54" t="s">
        <v>23</v>
      </c>
      <c r="E173" s="67" t="s">
        <v>77</v>
      </c>
      <c r="F173" s="81">
        <v>1235.2200000000009</v>
      </c>
      <c r="G173" s="94">
        <v>24.117740000000001</v>
      </c>
      <c r="H173" s="94">
        <v>46.587040000000002</v>
      </c>
      <c r="I173" s="94">
        <v>16.459399999999999</v>
      </c>
      <c r="J173" s="94">
        <v>22.914300000000001</v>
      </c>
      <c r="K173" s="94">
        <v>21.59</v>
      </c>
      <c r="L173" s="82">
        <v>52.421199999999999</v>
      </c>
      <c r="M173" s="82">
        <v>53.730839999999993</v>
      </c>
      <c r="N173" s="82">
        <v>14.444900000000001</v>
      </c>
      <c r="O173" s="82">
        <v>37.412599999999998</v>
      </c>
      <c r="P173" s="82"/>
      <c r="Q173" s="82"/>
      <c r="R173" s="82"/>
      <c r="S173" s="82">
        <f t="shared" si="32"/>
        <v>289.67801999999995</v>
      </c>
      <c r="T173" s="82">
        <f t="shared" si="33"/>
        <v>945.54198000000099</v>
      </c>
      <c r="U173" s="83">
        <f t="shared" si="37"/>
        <v>0.23451532520522639</v>
      </c>
    </row>
    <row r="174" spans="1:21" s="84" customFormat="1" ht="15.45" customHeight="1" x14ac:dyDescent="0.3">
      <c r="A174" s="80" t="s">
        <v>29</v>
      </c>
      <c r="B174" s="67" t="s">
        <v>34</v>
      </c>
      <c r="C174" s="67" t="s">
        <v>100</v>
      </c>
      <c r="D174" s="54" t="s">
        <v>24</v>
      </c>
      <c r="E174" s="67" t="s">
        <v>78</v>
      </c>
      <c r="F174" s="81">
        <v>36352.932000000081</v>
      </c>
      <c r="G174" s="94">
        <v>1768.8623999999991</v>
      </c>
      <c r="H174" s="94">
        <v>1984.1985599999989</v>
      </c>
      <c r="I174" s="94">
        <v>2316.8891199999989</v>
      </c>
      <c r="J174" s="94">
        <v>1974.7572799999989</v>
      </c>
      <c r="K174" s="94">
        <v>2148.8134599999998</v>
      </c>
      <c r="L174" s="82">
        <v>2473.0622000000021</v>
      </c>
      <c r="M174" s="82">
        <v>2098.7515600000002</v>
      </c>
      <c r="N174" s="82">
        <v>1788.1286399999999</v>
      </c>
      <c r="O174" s="82">
        <v>2248.1212799999989</v>
      </c>
      <c r="P174" s="82"/>
      <c r="Q174" s="82"/>
      <c r="R174" s="82"/>
      <c r="S174" s="82">
        <f t="shared" si="32"/>
        <v>18801.584499999997</v>
      </c>
      <c r="T174" s="82">
        <f t="shared" si="33"/>
        <v>17551.347500000084</v>
      </c>
      <c r="U174" s="83">
        <f t="shared" si="37"/>
        <v>0.51719582068373349</v>
      </c>
    </row>
    <row r="175" spans="1:21" s="84" customFormat="1" ht="15.45" customHeight="1" x14ac:dyDescent="0.3">
      <c r="A175" s="80" t="s">
        <v>29</v>
      </c>
      <c r="B175" s="67" t="s">
        <v>34</v>
      </c>
      <c r="C175" s="67" t="s">
        <v>100</v>
      </c>
      <c r="D175" s="54" t="s">
        <v>25</v>
      </c>
      <c r="E175" s="67" t="s">
        <v>79</v>
      </c>
      <c r="F175" s="81">
        <v>2423.1799999999848</v>
      </c>
      <c r="G175" s="94">
        <v>103.79894</v>
      </c>
      <c r="H175" s="94">
        <v>20.506420000000009</v>
      </c>
      <c r="I175" s="94">
        <v>37.323880000000003</v>
      </c>
      <c r="J175" s="94">
        <v>675.16791999999975</v>
      </c>
      <c r="K175" s="94">
        <v>29.844100000000001</v>
      </c>
      <c r="L175" s="82">
        <v>128.73929999999999</v>
      </c>
      <c r="M175" s="82">
        <v>25.669879999999999</v>
      </c>
      <c r="N175" s="82">
        <v>15.53426</v>
      </c>
      <c r="O175" s="82">
        <v>51.389540000000011</v>
      </c>
      <c r="P175" s="82"/>
      <c r="Q175" s="82"/>
      <c r="R175" s="82"/>
      <c r="S175" s="82">
        <f t="shared" si="32"/>
        <v>1087.9742399999996</v>
      </c>
      <c r="T175" s="82">
        <f t="shared" si="33"/>
        <v>1335.2057599999853</v>
      </c>
      <c r="U175" s="83">
        <f t="shared" si="37"/>
        <v>0.4489861421768116</v>
      </c>
    </row>
    <row r="176" spans="1:21" s="87" customFormat="1" ht="15.45" customHeight="1" x14ac:dyDescent="0.3">
      <c r="A176" s="56" t="s">
        <v>30</v>
      </c>
      <c r="B176" s="57" t="s">
        <v>54</v>
      </c>
      <c r="C176" s="69"/>
      <c r="D176" s="57"/>
      <c r="E176" s="69"/>
      <c r="F176" s="76">
        <f>SUM(F177:F203)</f>
        <v>9525277.2193945739</v>
      </c>
      <c r="G176" s="76">
        <f>SUM(G177:G203)</f>
        <v>573491.9697499997</v>
      </c>
      <c r="H176" s="76">
        <f t="shared" ref="H176:R176" si="38">SUM(H177:H203)</f>
        <v>618331.00074999989</v>
      </c>
      <c r="I176" s="76">
        <f t="shared" si="38"/>
        <v>768077.70874585281</v>
      </c>
      <c r="J176" s="76">
        <f t="shared" si="38"/>
        <v>749655.28800000029</v>
      </c>
      <c r="K176" s="76">
        <f t="shared" si="38"/>
        <v>850146.79485845822</v>
      </c>
      <c r="L176" s="76">
        <f t="shared" si="38"/>
        <v>755691.38302527519</v>
      </c>
      <c r="M176" s="76">
        <f t="shared" si="38"/>
        <v>614792.41950252617</v>
      </c>
      <c r="N176" s="76">
        <f t="shared" si="38"/>
        <v>730033.37581853592</v>
      </c>
      <c r="O176" s="76">
        <f t="shared" si="38"/>
        <v>889239.47628813761</v>
      </c>
      <c r="P176" s="76">
        <f t="shared" si="38"/>
        <v>0</v>
      </c>
      <c r="Q176" s="76">
        <f t="shared" si="38"/>
        <v>0</v>
      </c>
      <c r="R176" s="76">
        <f t="shared" si="38"/>
        <v>0</v>
      </c>
      <c r="S176" s="72">
        <f t="shared" si="32"/>
        <v>6549459.4167387867</v>
      </c>
      <c r="T176" s="72">
        <f t="shared" si="33"/>
        <v>2975817.8026557872</v>
      </c>
      <c r="U176" s="74">
        <f t="shared" si="37"/>
        <v>0.68758727603258885</v>
      </c>
    </row>
    <row r="177" spans="1:21" s="84" customFormat="1" ht="15.45" customHeight="1" x14ac:dyDescent="0.3">
      <c r="A177" s="80" t="s">
        <v>30</v>
      </c>
      <c r="B177" s="58" t="s">
        <v>33</v>
      </c>
      <c r="C177" s="67" t="s">
        <v>100</v>
      </c>
      <c r="D177" s="54" t="s">
        <v>2</v>
      </c>
      <c r="E177" s="58" t="s">
        <v>55</v>
      </c>
      <c r="F177" s="81">
        <v>320563.37500000012</v>
      </c>
      <c r="G177" s="81">
        <v>0</v>
      </c>
      <c r="H177" s="82">
        <v>0</v>
      </c>
      <c r="I177" s="82">
        <v>6552.8430000000008</v>
      </c>
      <c r="J177" s="82">
        <v>88599.967500000013</v>
      </c>
      <c r="K177" s="82">
        <v>0</v>
      </c>
      <c r="L177" s="82">
        <v>30702.476750000009</v>
      </c>
      <c r="M177" s="82">
        <v>0</v>
      </c>
      <c r="N177" s="82">
        <v>5218.1717500000004</v>
      </c>
      <c r="O177" s="82">
        <v>41962.137250000007</v>
      </c>
      <c r="P177" s="82"/>
      <c r="Q177" s="82"/>
      <c r="R177" s="82"/>
      <c r="S177" s="82">
        <f t="shared" si="32"/>
        <v>173035.59625000003</v>
      </c>
      <c r="T177" s="82">
        <f t="shared" si="33"/>
        <v>147527.77875000008</v>
      </c>
      <c r="U177" s="83">
        <f t="shared" si="37"/>
        <v>0.53978591986685931</v>
      </c>
    </row>
    <row r="178" spans="1:21" s="84" customFormat="1" ht="15.45" customHeight="1" x14ac:dyDescent="0.3">
      <c r="A178" s="80" t="s">
        <v>30</v>
      </c>
      <c r="B178" s="58" t="s">
        <v>33</v>
      </c>
      <c r="C178" s="67" t="s">
        <v>100</v>
      </c>
      <c r="D178" s="54" t="s">
        <v>3</v>
      </c>
      <c r="E178" s="54" t="s">
        <v>56</v>
      </c>
      <c r="F178" s="81">
        <v>27500</v>
      </c>
      <c r="G178" s="81">
        <v>0</v>
      </c>
      <c r="H178" s="82">
        <v>0</v>
      </c>
      <c r="I178" s="82">
        <v>0</v>
      </c>
      <c r="J178" s="82">
        <v>0</v>
      </c>
      <c r="K178" s="82">
        <v>12529.583000000001</v>
      </c>
      <c r="L178" s="82">
        <v>0</v>
      </c>
      <c r="M178" s="82">
        <v>13327.402</v>
      </c>
      <c r="N178" s="82">
        <v>0</v>
      </c>
      <c r="O178" s="82">
        <v>0</v>
      </c>
      <c r="P178" s="82"/>
      <c r="Q178" s="82"/>
      <c r="R178" s="82"/>
      <c r="S178" s="82">
        <f t="shared" si="32"/>
        <v>25856.985000000001</v>
      </c>
      <c r="T178" s="82">
        <f t="shared" si="33"/>
        <v>1643.0149999999994</v>
      </c>
      <c r="U178" s="83">
        <f t="shared" si="37"/>
        <v>0.94025400000000003</v>
      </c>
    </row>
    <row r="179" spans="1:21" s="84" customFormat="1" ht="15.45" customHeight="1" x14ac:dyDescent="0.3">
      <c r="A179" s="80" t="s">
        <v>30</v>
      </c>
      <c r="B179" s="58" t="s">
        <v>33</v>
      </c>
      <c r="C179" s="67" t="s">
        <v>100</v>
      </c>
      <c r="D179" s="54">
        <v>1551</v>
      </c>
      <c r="E179" s="54" t="s">
        <v>57</v>
      </c>
      <c r="F179" s="81">
        <v>584119.90829457401</v>
      </c>
      <c r="G179" s="81">
        <v>0</v>
      </c>
      <c r="H179" s="82">
        <v>0</v>
      </c>
      <c r="I179" s="82">
        <v>51862.231995852941</v>
      </c>
      <c r="J179" s="82">
        <v>0</v>
      </c>
      <c r="K179" s="82">
        <v>38336.608108458029</v>
      </c>
      <c r="L179" s="82">
        <v>20327.043025274841</v>
      </c>
      <c r="M179" s="82">
        <v>24448.10625252637</v>
      </c>
      <c r="N179" s="82">
        <v>56856.836818535703</v>
      </c>
      <c r="O179" s="82">
        <v>73616.394788137593</v>
      </c>
      <c r="P179" s="82"/>
      <c r="Q179" s="82"/>
      <c r="R179" s="82"/>
      <c r="S179" s="82">
        <f t="shared" si="32"/>
        <v>265447.2209887855</v>
      </c>
      <c r="T179" s="82">
        <f t="shared" si="33"/>
        <v>318672.68730578851</v>
      </c>
      <c r="U179" s="83">
        <f t="shared" si="37"/>
        <v>0.45443960601137295</v>
      </c>
    </row>
    <row r="180" spans="1:21" s="84" customFormat="1" ht="15.45" customHeight="1" x14ac:dyDescent="0.3">
      <c r="A180" s="80" t="s">
        <v>30</v>
      </c>
      <c r="B180" s="58" t="s">
        <v>33</v>
      </c>
      <c r="C180" s="67" t="s">
        <v>100</v>
      </c>
      <c r="D180" s="54">
        <v>1560</v>
      </c>
      <c r="E180" s="54" t="s">
        <v>84</v>
      </c>
      <c r="F180" s="81"/>
      <c r="G180" s="81">
        <v>1937.34475</v>
      </c>
      <c r="H180" s="82"/>
      <c r="I180" s="82"/>
      <c r="J180" s="82">
        <v>7850.7000000000007</v>
      </c>
      <c r="K180" s="82">
        <v>1691.9265</v>
      </c>
      <c r="L180" s="82"/>
      <c r="M180" s="82"/>
      <c r="N180" s="82"/>
      <c r="O180" s="82">
        <v>2698.025000000001</v>
      </c>
      <c r="P180" s="82"/>
      <c r="Q180" s="82"/>
      <c r="R180" s="82"/>
      <c r="S180" s="82">
        <f t="shared" ref="S180" si="39">SUM(G180:R180)</f>
        <v>14177.996250000002</v>
      </c>
      <c r="T180" s="82">
        <f t="shared" ref="T180" si="40">F180-S180</f>
        <v>-14177.996250000002</v>
      </c>
      <c r="U180" s="83"/>
    </row>
    <row r="181" spans="1:21" s="84" customFormat="1" ht="15.45" customHeight="1" x14ac:dyDescent="0.3">
      <c r="A181" s="80" t="s">
        <v>30</v>
      </c>
      <c r="B181" s="67" t="s">
        <v>34</v>
      </c>
      <c r="C181" s="67" t="s">
        <v>100</v>
      </c>
      <c r="D181" s="54" t="s">
        <v>96</v>
      </c>
      <c r="E181" s="68" t="s">
        <v>101</v>
      </c>
      <c r="F181" s="81">
        <v>2750</v>
      </c>
      <c r="G181" s="81">
        <v>0</v>
      </c>
      <c r="H181" s="82">
        <v>0</v>
      </c>
      <c r="I181" s="82">
        <v>0</v>
      </c>
      <c r="J181" s="82">
        <v>0</v>
      </c>
      <c r="K181" s="82">
        <v>0</v>
      </c>
      <c r="L181" s="82">
        <v>0</v>
      </c>
      <c r="M181" s="82">
        <v>0</v>
      </c>
      <c r="N181" s="82">
        <v>0</v>
      </c>
      <c r="O181" s="82">
        <v>0</v>
      </c>
      <c r="P181" s="82"/>
      <c r="Q181" s="82"/>
      <c r="R181" s="82"/>
      <c r="S181" s="82">
        <f t="shared" si="32"/>
        <v>0</v>
      </c>
      <c r="T181" s="82">
        <f t="shared" si="33"/>
        <v>2750</v>
      </c>
      <c r="U181" s="83">
        <f t="shared" si="37"/>
        <v>0</v>
      </c>
    </row>
    <row r="182" spans="1:21" s="84" customFormat="1" ht="15.45" customHeight="1" x14ac:dyDescent="0.3">
      <c r="A182" s="80" t="s">
        <v>30</v>
      </c>
      <c r="B182" s="67" t="s">
        <v>34</v>
      </c>
      <c r="C182" s="67" t="s">
        <v>100</v>
      </c>
      <c r="D182" s="54" t="s">
        <v>4</v>
      </c>
      <c r="E182" s="54" t="s">
        <v>58</v>
      </c>
      <c r="F182" s="81">
        <v>1147420.7</v>
      </c>
      <c r="G182" s="81">
        <v>94373.866249999992</v>
      </c>
      <c r="H182" s="82">
        <v>99254.43299999999</v>
      </c>
      <c r="I182" s="82">
        <v>103979.27425</v>
      </c>
      <c r="J182" s="82">
        <v>107713.69500000001</v>
      </c>
      <c r="K182" s="82">
        <v>112394.11900000001</v>
      </c>
      <c r="L182" s="82">
        <v>114930.22500000001</v>
      </c>
      <c r="M182" s="82">
        <v>113293.62149999999</v>
      </c>
      <c r="N182" s="82">
        <v>116137.91825</v>
      </c>
      <c r="O182" s="82">
        <v>119961.72525</v>
      </c>
      <c r="P182" s="82"/>
      <c r="Q182" s="82"/>
      <c r="R182" s="82"/>
      <c r="S182" s="82">
        <f t="shared" si="32"/>
        <v>982038.87750000006</v>
      </c>
      <c r="T182" s="82">
        <f t="shared" si="33"/>
        <v>165381.82249999989</v>
      </c>
      <c r="U182" s="83">
        <f t="shared" si="37"/>
        <v>0.85586644680543078</v>
      </c>
    </row>
    <row r="183" spans="1:21" s="84" customFormat="1" ht="15.45" customHeight="1" x14ac:dyDescent="0.3">
      <c r="A183" s="80" t="s">
        <v>30</v>
      </c>
      <c r="B183" s="67" t="s">
        <v>34</v>
      </c>
      <c r="C183" s="67" t="s">
        <v>100</v>
      </c>
      <c r="D183" s="54" t="s">
        <v>5</v>
      </c>
      <c r="E183" s="54" t="s">
        <v>59</v>
      </c>
      <c r="F183" s="81">
        <v>1835853.525000002</v>
      </c>
      <c r="G183" s="81">
        <v>132525.2115</v>
      </c>
      <c r="H183" s="82">
        <v>139132.378</v>
      </c>
      <c r="I183" s="82">
        <v>140618.6925</v>
      </c>
      <c r="J183" s="82">
        <v>146959.05674999999</v>
      </c>
      <c r="K183" s="82">
        <v>152814.31275000001</v>
      </c>
      <c r="L183" s="82">
        <v>151863.02725000001</v>
      </c>
      <c r="M183" s="82">
        <v>143240.24</v>
      </c>
      <c r="N183" s="82">
        <v>145253.76800000001</v>
      </c>
      <c r="O183" s="82">
        <v>144485.12925</v>
      </c>
      <c r="P183" s="82"/>
      <c r="Q183" s="82"/>
      <c r="R183" s="82"/>
      <c r="S183" s="82">
        <f t="shared" si="32"/>
        <v>1296891.8160000001</v>
      </c>
      <c r="T183" s="82">
        <f t="shared" si="33"/>
        <v>538961.70900000189</v>
      </c>
      <c r="U183" s="83">
        <f t="shared" si="37"/>
        <v>0.70642444963031492</v>
      </c>
    </row>
    <row r="184" spans="1:21" s="84" customFormat="1" ht="15.45" customHeight="1" x14ac:dyDescent="0.3">
      <c r="A184" s="80" t="s">
        <v>30</v>
      </c>
      <c r="B184" s="67" t="s">
        <v>34</v>
      </c>
      <c r="C184" s="67" t="s">
        <v>100</v>
      </c>
      <c r="D184" s="54" t="s">
        <v>6</v>
      </c>
      <c r="E184" s="54" t="s">
        <v>60</v>
      </c>
      <c r="F184" s="81">
        <v>97784.699999999953</v>
      </c>
      <c r="G184" s="81">
        <v>6377.2000000000007</v>
      </c>
      <c r="H184" s="82">
        <v>7676.25</v>
      </c>
      <c r="I184" s="82">
        <v>7162.6000000000022</v>
      </c>
      <c r="J184" s="82">
        <v>8387.7375000000011</v>
      </c>
      <c r="K184" s="82">
        <v>12084.075000000001</v>
      </c>
      <c r="L184" s="82">
        <v>21503.3</v>
      </c>
      <c r="M184" s="82">
        <v>8632.25</v>
      </c>
      <c r="N184" s="82">
        <v>9664.9184999999998</v>
      </c>
      <c r="O184" s="82">
        <v>20154.384999999998</v>
      </c>
      <c r="P184" s="82"/>
      <c r="Q184" s="82"/>
      <c r="R184" s="82"/>
      <c r="S184" s="82">
        <f t="shared" si="32"/>
        <v>101642.716</v>
      </c>
      <c r="T184" s="82">
        <f t="shared" si="33"/>
        <v>-3858.0160000000469</v>
      </c>
      <c r="U184" s="83">
        <f t="shared" si="37"/>
        <v>1.0394541886409638</v>
      </c>
    </row>
    <row r="185" spans="1:21" s="84" customFormat="1" ht="15.45" customHeight="1" x14ac:dyDescent="0.3">
      <c r="A185" s="80" t="s">
        <v>30</v>
      </c>
      <c r="B185" s="67" t="s">
        <v>34</v>
      </c>
      <c r="C185" s="67" t="s">
        <v>100</v>
      </c>
      <c r="D185" s="54" t="s">
        <v>7</v>
      </c>
      <c r="E185" s="54" t="s">
        <v>61</v>
      </c>
      <c r="F185" s="81">
        <v>243375.05</v>
      </c>
      <c r="G185" s="81">
        <v>776.32500000000005</v>
      </c>
      <c r="H185" s="82">
        <v>1547.125</v>
      </c>
      <c r="I185" s="82">
        <v>616.82500000000016</v>
      </c>
      <c r="J185" s="82">
        <v>8787.0749999999989</v>
      </c>
      <c r="K185" s="82">
        <v>49975.75</v>
      </c>
      <c r="L185" s="82">
        <v>3881.625</v>
      </c>
      <c r="M185" s="82">
        <v>1218.905</v>
      </c>
      <c r="N185" s="82">
        <v>4946.4129999999996</v>
      </c>
      <c r="O185" s="82">
        <v>5219.7750000000005</v>
      </c>
      <c r="P185" s="82"/>
      <c r="Q185" s="82"/>
      <c r="R185" s="82"/>
      <c r="S185" s="82">
        <f t="shared" si="32"/>
        <v>76969.817999999999</v>
      </c>
      <c r="T185" s="82">
        <f t="shared" si="33"/>
        <v>166405.23199999999</v>
      </c>
      <c r="U185" s="83">
        <f t="shared" si="37"/>
        <v>0.31626010143603467</v>
      </c>
    </row>
    <row r="186" spans="1:21" s="84" customFormat="1" ht="15.45" customHeight="1" x14ac:dyDescent="0.3">
      <c r="A186" s="80" t="s">
        <v>30</v>
      </c>
      <c r="B186" s="67" t="s">
        <v>34</v>
      </c>
      <c r="C186" s="67" t="s">
        <v>100</v>
      </c>
      <c r="D186" s="54" t="s">
        <v>8</v>
      </c>
      <c r="E186" s="54" t="s">
        <v>62</v>
      </c>
      <c r="F186" s="81">
        <v>13852.500000000029</v>
      </c>
      <c r="G186" s="81">
        <v>1434.367</v>
      </c>
      <c r="H186" s="82">
        <v>708.66050000000018</v>
      </c>
      <c r="I186" s="82">
        <v>926.65575000000035</v>
      </c>
      <c r="J186" s="82">
        <v>474.17149999999998</v>
      </c>
      <c r="K186" s="82">
        <v>178.47624999999999</v>
      </c>
      <c r="L186" s="82">
        <v>1098.60025</v>
      </c>
      <c r="M186" s="82">
        <v>110.506</v>
      </c>
      <c r="N186" s="82">
        <v>513.90350000000001</v>
      </c>
      <c r="O186" s="82">
        <v>746.64125000000013</v>
      </c>
      <c r="P186" s="82"/>
      <c r="Q186" s="82"/>
      <c r="R186" s="82"/>
      <c r="S186" s="82">
        <f t="shared" si="32"/>
        <v>6191.9820000000018</v>
      </c>
      <c r="T186" s="82">
        <f t="shared" si="33"/>
        <v>7660.5180000000273</v>
      </c>
      <c r="U186" s="83">
        <f t="shared" si="37"/>
        <v>0.44699382782891095</v>
      </c>
    </row>
    <row r="187" spans="1:21" s="84" customFormat="1" ht="15.45" customHeight="1" x14ac:dyDescent="0.3">
      <c r="A187" s="80" t="s">
        <v>30</v>
      </c>
      <c r="B187" s="67" t="s">
        <v>34</v>
      </c>
      <c r="C187" s="67" t="s">
        <v>100</v>
      </c>
      <c r="D187" s="54" t="s">
        <v>9</v>
      </c>
      <c r="E187" s="54" t="s">
        <v>63</v>
      </c>
      <c r="F187" s="81">
        <v>1096928.861100001</v>
      </c>
      <c r="G187" s="81">
        <v>80894.093999999997</v>
      </c>
      <c r="H187" s="82">
        <v>85299.125250000012</v>
      </c>
      <c r="I187" s="82">
        <v>86853.39800000003</v>
      </c>
      <c r="J187" s="82">
        <v>90467.52750000004</v>
      </c>
      <c r="K187" s="82">
        <v>95041.894500000024</v>
      </c>
      <c r="L187" s="82">
        <v>99179.525250000006</v>
      </c>
      <c r="M187" s="82">
        <v>90515.859000000026</v>
      </c>
      <c r="N187" s="82">
        <v>93014.947749999992</v>
      </c>
      <c r="O187" s="82">
        <v>97574.989500000025</v>
      </c>
      <c r="P187" s="82"/>
      <c r="Q187" s="82"/>
      <c r="R187" s="82"/>
      <c r="S187" s="82">
        <f t="shared" si="32"/>
        <v>818841.36075000011</v>
      </c>
      <c r="T187" s="82">
        <f t="shared" si="33"/>
        <v>278087.50035000092</v>
      </c>
      <c r="U187" s="83">
        <f t="shared" si="37"/>
        <v>0.74648538277027865</v>
      </c>
    </row>
    <row r="188" spans="1:21" s="84" customFormat="1" ht="15.45" customHeight="1" x14ac:dyDescent="0.3">
      <c r="A188" s="80" t="s">
        <v>30</v>
      </c>
      <c r="B188" s="67" t="s">
        <v>34</v>
      </c>
      <c r="C188" s="67" t="s">
        <v>100</v>
      </c>
      <c r="D188" s="54" t="s">
        <v>10</v>
      </c>
      <c r="E188" s="54" t="s">
        <v>64</v>
      </c>
      <c r="F188" s="81">
        <v>302700.00000000017</v>
      </c>
      <c r="G188" s="81">
        <v>22948.441999999999</v>
      </c>
      <c r="H188" s="82">
        <v>23350.48775</v>
      </c>
      <c r="I188" s="82">
        <v>23755.142500000009</v>
      </c>
      <c r="J188" s="82">
        <v>23912.604999999989</v>
      </c>
      <c r="K188" s="82">
        <v>20325.866999999998</v>
      </c>
      <c r="L188" s="82">
        <v>20347.074250000001</v>
      </c>
      <c r="M188" s="82">
        <v>12588.14675</v>
      </c>
      <c r="N188" s="82">
        <v>14815.2505</v>
      </c>
      <c r="O188" s="82">
        <v>23402.116249999999</v>
      </c>
      <c r="P188" s="82"/>
      <c r="Q188" s="82"/>
      <c r="R188" s="82"/>
      <c r="S188" s="82">
        <f t="shared" si="32"/>
        <v>185445.13199999998</v>
      </c>
      <c r="T188" s="82">
        <f t="shared" si="33"/>
        <v>117254.86800000019</v>
      </c>
      <c r="U188" s="83">
        <f t="shared" si="37"/>
        <v>0.61263670961347827</v>
      </c>
    </row>
    <row r="189" spans="1:21" s="84" customFormat="1" ht="15.45" customHeight="1" x14ac:dyDescent="0.3">
      <c r="A189" s="80" t="s">
        <v>30</v>
      </c>
      <c r="B189" s="67" t="s">
        <v>34</v>
      </c>
      <c r="C189" s="67" t="s">
        <v>100</v>
      </c>
      <c r="D189" s="54" t="s">
        <v>11</v>
      </c>
      <c r="E189" s="54" t="s">
        <v>65</v>
      </c>
      <c r="F189" s="81">
        <v>37493.500000000073</v>
      </c>
      <c r="G189" s="81">
        <v>2873.8902499999999</v>
      </c>
      <c r="H189" s="82">
        <v>1278.32375</v>
      </c>
      <c r="I189" s="82">
        <v>435.20949999999999</v>
      </c>
      <c r="J189" s="82">
        <v>1757.4617499999999</v>
      </c>
      <c r="K189" s="82">
        <v>6292.3602500000025</v>
      </c>
      <c r="L189" s="82">
        <v>5393.9270000000006</v>
      </c>
      <c r="M189" s="82">
        <v>9215.2527499999997</v>
      </c>
      <c r="N189" s="82">
        <v>5489.6682499999997</v>
      </c>
      <c r="O189" s="82">
        <v>6504.379750000001</v>
      </c>
      <c r="P189" s="82"/>
      <c r="Q189" s="82"/>
      <c r="R189" s="82"/>
      <c r="S189" s="82">
        <f t="shared" si="32"/>
        <v>39240.473250000003</v>
      </c>
      <c r="T189" s="82">
        <f t="shared" si="33"/>
        <v>-1746.97324999993</v>
      </c>
      <c r="U189" s="83">
        <f t="shared" si="37"/>
        <v>1.0465940296318008</v>
      </c>
    </row>
    <row r="190" spans="1:21" s="84" customFormat="1" ht="15.45" customHeight="1" x14ac:dyDescent="0.3">
      <c r="A190" s="80" t="s">
        <v>30</v>
      </c>
      <c r="B190" s="67" t="s">
        <v>34</v>
      </c>
      <c r="C190" s="67" t="s">
        <v>100</v>
      </c>
      <c r="D190" s="54" t="s">
        <v>12</v>
      </c>
      <c r="E190" s="54" t="s">
        <v>66</v>
      </c>
      <c r="F190" s="81">
        <v>19965</v>
      </c>
      <c r="G190" s="81">
        <v>989.38575000000026</v>
      </c>
      <c r="H190" s="82">
        <v>2381.8642500000001</v>
      </c>
      <c r="I190" s="82">
        <v>2286.9125000000008</v>
      </c>
      <c r="J190" s="82">
        <v>2195.3855000000008</v>
      </c>
      <c r="K190" s="82">
        <v>1208.32825</v>
      </c>
      <c r="L190" s="82">
        <v>2610.0189999999998</v>
      </c>
      <c r="M190" s="82">
        <v>541.69800000000021</v>
      </c>
      <c r="N190" s="82">
        <v>9.625</v>
      </c>
      <c r="O190" s="82">
        <v>3059.35025</v>
      </c>
      <c r="P190" s="82"/>
      <c r="Q190" s="82"/>
      <c r="R190" s="82"/>
      <c r="S190" s="82">
        <f t="shared" si="32"/>
        <v>15282.568500000003</v>
      </c>
      <c r="T190" s="82">
        <f t="shared" si="33"/>
        <v>4682.431499999997</v>
      </c>
      <c r="U190" s="83">
        <f t="shared" si="37"/>
        <v>0.76546799398948173</v>
      </c>
    </row>
    <row r="191" spans="1:21" s="84" customFormat="1" ht="15.45" customHeight="1" x14ac:dyDescent="0.3">
      <c r="A191" s="80" t="s">
        <v>30</v>
      </c>
      <c r="B191" s="67" t="s">
        <v>34</v>
      </c>
      <c r="C191" s="67" t="s">
        <v>100</v>
      </c>
      <c r="D191" s="54" t="s">
        <v>13</v>
      </c>
      <c r="E191" s="54" t="s">
        <v>67</v>
      </c>
      <c r="F191" s="81">
        <v>884930.47499999998</v>
      </c>
      <c r="G191" s="81">
        <v>96315.488499999919</v>
      </c>
      <c r="H191" s="82">
        <v>85403.491249999977</v>
      </c>
      <c r="I191" s="82">
        <v>86559.363000000085</v>
      </c>
      <c r="J191" s="82">
        <v>49854.473500000029</v>
      </c>
      <c r="K191" s="82">
        <v>58446.550249999927</v>
      </c>
      <c r="L191" s="82">
        <v>70346.473999999987</v>
      </c>
      <c r="M191" s="82">
        <v>56938.015749999977</v>
      </c>
      <c r="N191" s="82">
        <v>69221.798250000036</v>
      </c>
      <c r="O191" s="82">
        <v>78820.170000000042</v>
      </c>
      <c r="P191" s="82"/>
      <c r="Q191" s="82"/>
      <c r="R191" s="82"/>
      <c r="S191" s="82">
        <f t="shared" si="32"/>
        <v>651905.82449999987</v>
      </c>
      <c r="T191" s="82">
        <f t="shared" si="33"/>
        <v>233024.65050000011</v>
      </c>
      <c r="U191" s="83">
        <f t="shared" si="37"/>
        <v>0.73667462350643975</v>
      </c>
    </row>
    <row r="192" spans="1:21" s="84" customFormat="1" ht="15.45" customHeight="1" x14ac:dyDescent="0.3">
      <c r="A192" s="80" t="s">
        <v>30</v>
      </c>
      <c r="B192" s="67" t="s">
        <v>34</v>
      </c>
      <c r="C192" s="67" t="s">
        <v>100</v>
      </c>
      <c r="D192" s="54" t="s">
        <v>14</v>
      </c>
      <c r="E192" s="54" t="s">
        <v>68</v>
      </c>
      <c r="F192" s="81">
        <v>909773.24999999779</v>
      </c>
      <c r="G192" s="81">
        <v>55183.974749999987</v>
      </c>
      <c r="H192" s="82">
        <v>72353.78250000003</v>
      </c>
      <c r="I192" s="82">
        <v>80649.623750000028</v>
      </c>
      <c r="J192" s="82">
        <v>105199.5705</v>
      </c>
      <c r="K192" s="82">
        <v>103614.871</v>
      </c>
      <c r="L192" s="82">
        <v>71979.297750000027</v>
      </c>
      <c r="M192" s="82">
        <v>40927.211249999993</v>
      </c>
      <c r="N192" s="82">
        <v>50739.023000000001</v>
      </c>
      <c r="O192" s="82">
        <v>60945.751749999967</v>
      </c>
      <c r="P192" s="82"/>
      <c r="Q192" s="82"/>
      <c r="R192" s="82"/>
      <c r="S192" s="82">
        <f t="shared" si="32"/>
        <v>641593.10625000007</v>
      </c>
      <c r="T192" s="82">
        <f t="shared" si="33"/>
        <v>268180.14374999772</v>
      </c>
      <c r="U192" s="83">
        <f t="shared" si="37"/>
        <v>0.70522309405118433</v>
      </c>
    </row>
    <row r="193" spans="1:21" s="84" customFormat="1" ht="15.45" customHeight="1" x14ac:dyDescent="0.3">
      <c r="A193" s="80" t="s">
        <v>30</v>
      </c>
      <c r="B193" s="67" t="s">
        <v>34</v>
      </c>
      <c r="C193" s="67" t="s">
        <v>100</v>
      </c>
      <c r="D193" s="54" t="s">
        <v>15</v>
      </c>
      <c r="E193" s="54" t="s">
        <v>69</v>
      </c>
      <c r="F193" s="81">
        <v>252725.00000000009</v>
      </c>
      <c r="G193" s="81">
        <v>5227.0295000000006</v>
      </c>
      <c r="H193" s="82">
        <v>8158.1472500000027</v>
      </c>
      <c r="I193" s="82">
        <v>17388.084999999988</v>
      </c>
      <c r="J193" s="82">
        <v>17243.446000000011</v>
      </c>
      <c r="K193" s="82">
        <v>40153.011250000003</v>
      </c>
      <c r="L193" s="82">
        <v>9968.5079999999998</v>
      </c>
      <c r="M193" s="82">
        <v>23103.228500000001</v>
      </c>
      <c r="N193" s="82">
        <v>60914.733000000007</v>
      </c>
      <c r="O193" s="82">
        <v>20914.478749999998</v>
      </c>
      <c r="P193" s="82"/>
      <c r="Q193" s="82"/>
      <c r="R193" s="82"/>
      <c r="S193" s="82">
        <f t="shared" si="32"/>
        <v>203070.66725000003</v>
      </c>
      <c r="T193" s="82">
        <f t="shared" si="33"/>
        <v>49654.33275000006</v>
      </c>
      <c r="U193" s="83">
        <f t="shared" si="37"/>
        <v>0.80352425462459176</v>
      </c>
    </row>
    <row r="194" spans="1:21" s="84" customFormat="1" ht="15.45" customHeight="1" x14ac:dyDescent="0.3">
      <c r="A194" s="80" t="s">
        <v>30</v>
      </c>
      <c r="B194" s="67" t="s">
        <v>34</v>
      </c>
      <c r="C194" s="67" t="s">
        <v>100</v>
      </c>
      <c r="D194" s="54" t="s">
        <v>16</v>
      </c>
      <c r="E194" s="54" t="s">
        <v>70</v>
      </c>
      <c r="F194" s="81">
        <v>179109.42499999999</v>
      </c>
      <c r="G194" s="81">
        <v>11800.25425</v>
      </c>
      <c r="H194" s="82">
        <v>10403.525</v>
      </c>
      <c r="I194" s="82">
        <v>14577.7065</v>
      </c>
      <c r="J194" s="82">
        <v>8866.2720000000045</v>
      </c>
      <c r="K194" s="82">
        <v>12794.147499999999</v>
      </c>
      <c r="L194" s="82">
        <v>18995.028999999999</v>
      </c>
      <c r="M194" s="82">
        <v>17598.828750000011</v>
      </c>
      <c r="N194" s="82">
        <v>9598.1932500000003</v>
      </c>
      <c r="O194" s="82">
        <v>17133.426749999999</v>
      </c>
      <c r="P194" s="82"/>
      <c r="Q194" s="82"/>
      <c r="R194" s="82"/>
      <c r="S194" s="82">
        <f t="shared" si="32"/>
        <v>121767.38300000002</v>
      </c>
      <c r="T194" s="82">
        <f t="shared" si="33"/>
        <v>57342.041999999972</v>
      </c>
      <c r="U194" s="83">
        <f t="shared" si="37"/>
        <v>0.67984910900138296</v>
      </c>
    </row>
    <row r="195" spans="1:21" s="84" customFormat="1" ht="15.45" customHeight="1" x14ac:dyDescent="0.3">
      <c r="A195" s="80" t="s">
        <v>30</v>
      </c>
      <c r="B195" s="67" t="s">
        <v>34</v>
      </c>
      <c r="C195" s="67" t="s">
        <v>100</v>
      </c>
      <c r="D195" s="54" t="s">
        <v>17</v>
      </c>
      <c r="E195" s="54" t="s">
        <v>71</v>
      </c>
      <c r="F195" s="81">
        <v>634861.74999999919</v>
      </c>
      <c r="G195" s="81">
        <v>25506.591</v>
      </c>
      <c r="H195" s="82">
        <v>29570.89850000001</v>
      </c>
      <c r="I195" s="82">
        <v>102330.1077500001</v>
      </c>
      <c r="J195" s="82">
        <v>35119.881000000023</v>
      </c>
      <c r="K195" s="82">
        <v>45613.741250000028</v>
      </c>
      <c r="L195" s="82">
        <v>34896.665000000008</v>
      </c>
      <c r="M195" s="82">
        <v>22173.205750000001</v>
      </c>
      <c r="N195" s="82">
        <v>38446.241000000024</v>
      </c>
      <c r="O195" s="82">
        <v>89196.806249999994</v>
      </c>
      <c r="P195" s="82"/>
      <c r="Q195" s="82"/>
      <c r="R195" s="82"/>
      <c r="S195" s="82">
        <f t="shared" si="32"/>
        <v>422854.13750000019</v>
      </c>
      <c r="T195" s="82">
        <f t="shared" si="33"/>
        <v>212007.612499999</v>
      </c>
      <c r="U195" s="83">
        <f t="shared" si="37"/>
        <v>0.66605703919002957</v>
      </c>
    </row>
    <row r="196" spans="1:21" s="84" customFormat="1" ht="15.45" customHeight="1" x14ac:dyDescent="0.3">
      <c r="A196" s="80" t="s">
        <v>30</v>
      </c>
      <c r="B196" s="67" t="s">
        <v>34</v>
      </c>
      <c r="C196" s="67" t="s">
        <v>100</v>
      </c>
      <c r="D196" s="54" t="s">
        <v>18</v>
      </c>
      <c r="E196" s="54" t="s">
        <v>72</v>
      </c>
      <c r="F196" s="81">
        <v>34669.749999999993</v>
      </c>
      <c r="G196" s="81">
        <v>2722.6355000000008</v>
      </c>
      <c r="H196" s="82">
        <v>1670.9847500000001</v>
      </c>
      <c r="I196" s="82">
        <v>1721.0305000000001</v>
      </c>
      <c r="J196" s="82">
        <v>1572.15975</v>
      </c>
      <c r="K196" s="82">
        <v>7915.4957500000028</v>
      </c>
      <c r="L196" s="82">
        <v>2315.4655000000012</v>
      </c>
      <c r="M196" s="82">
        <v>1325.0432499999999</v>
      </c>
      <c r="N196" s="82">
        <v>3724.9182500000011</v>
      </c>
      <c r="O196" s="82">
        <v>5000.491750000001</v>
      </c>
      <c r="P196" s="82"/>
      <c r="Q196" s="82"/>
      <c r="R196" s="82"/>
      <c r="S196" s="82">
        <f t="shared" si="32"/>
        <v>27968.225000000006</v>
      </c>
      <c r="T196" s="82">
        <f t="shared" si="33"/>
        <v>6701.5249999999869</v>
      </c>
      <c r="U196" s="83">
        <f t="shared" si="37"/>
        <v>0.80670397104103753</v>
      </c>
    </row>
    <row r="197" spans="1:21" s="84" customFormat="1" ht="15.45" customHeight="1" x14ac:dyDescent="0.3">
      <c r="A197" s="80" t="s">
        <v>30</v>
      </c>
      <c r="B197" s="67" t="s">
        <v>34</v>
      </c>
      <c r="C197" s="67" t="s">
        <v>100</v>
      </c>
      <c r="D197" s="54" t="s">
        <v>19</v>
      </c>
      <c r="E197" s="54" t="s">
        <v>73</v>
      </c>
      <c r="F197" s="81">
        <v>479091.24999999878</v>
      </c>
      <c r="G197" s="81">
        <v>13198.13025</v>
      </c>
      <c r="H197" s="82">
        <v>16377.15</v>
      </c>
      <c r="I197" s="82">
        <v>18375.408749999999</v>
      </c>
      <c r="J197" s="82">
        <v>23830.240000000002</v>
      </c>
      <c r="K197" s="82">
        <v>50558.51999999999</v>
      </c>
      <c r="L197" s="82">
        <v>26274.797750000002</v>
      </c>
      <c r="M197" s="82">
        <v>24378.386250000021</v>
      </c>
      <c r="N197" s="82">
        <v>31766.598750000001</v>
      </c>
      <c r="O197" s="82">
        <v>47073.10100000001</v>
      </c>
      <c r="P197" s="82"/>
      <c r="Q197" s="82"/>
      <c r="R197" s="82"/>
      <c r="S197" s="82">
        <f t="shared" si="32"/>
        <v>251832.33275</v>
      </c>
      <c r="T197" s="82">
        <f t="shared" si="33"/>
        <v>227258.91724999878</v>
      </c>
      <c r="U197" s="83">
        <f t="shared" si="37"/>
        <v>0.52564586130512847</v>
      </c>
    </row>
    <row r="198" spans="1:21" s="84" customFormat="1" ht="15.45" customHeight="1" x14ac:dyDescent="0.3">
      <c r="A198" s="80" t="s">
        <v>30</v>
      </c>
      <c r="B198" s="67" t="s">
        <v>34</v>
      </c>
      <c r="C198" s="67" t="s">
        <v>100</v>
      </c>
      <c r="D198" s="54" t="s">
        <v>20</v>
      </c>
      <c r="E198" s="54" t="s">
        <v>74</v>
      </c>
      <c r="F198" s="81">
        <v>52249.999999999993</v>
      </c>
      <c r="G198" s="81">
        <v>5436.7142500000009</v>
      </c>
      <c r="H198" s="82">
        <v>3404.9427500000011</v>
      </c>
      <c r="I198" s="82">
        <v>592.5920000000001</v>
      </c>
      <c r="J198" s="82">
        <v>420.7170000000001</v>
      </c>
      <c r="K198" s="82">
        <v>1231.626</v>
      </c>
      <c r="L198" s="82">
        <v>25490.195500000009</v>
      </c>
      <c r="M198" s="82">
        <v>980.68299999999999</v>
      </c>
      <c r="N198" s="82">
        <v>136.54300000000001</v>
      </c>
      <c r="O198" s="82">
        <v>0</v>
      </c>
      <c r="P198" s="82"/>
      <c r="Q198" s="82"/>
      <c r="R198" s="82"/>
      <c r="S198" s="82">
        <f t="shared" si="32"/>
        <v>37694.013500000008</v>
      </c>
      <c r="T198" s="82">
        <f t="shared" si="33"/>
        <v>14555.986499999985</v>
      </c>
      <c r="U198" s="83">
        <f t="shared" si="37"/>
        <v>0.72141652631578979</v>
      </c>
    </row>
    <row r="199" spans="1:21" s="84" customFormat="1" ht="15.45" customHeight="1" x14ac:dyDescent="0.3">
      <c r="A199" s="80" t="s">
        <v>30</v>
      </c>
      <c r="B199" s="67" t="s">
        <v>34</v>
      </c>
      <c r="C199" s="67" t="s">
        <v>100</v>
      </c>
      <c r="D199" s="54" t="s">
        <v>21</v>
      </c>
      <c r="E199" s="54" t="s">
        <v>75</v>
      </c>
      <c r="F199" s="81">
        <v>26400</v>
      </c>
      <c r="G199" s="81">
        <v>119.35</v>
      </c>
      <c r="H199" s="82">
        <v>236.6100000000001</v>
      </c>
      <c r="I199" s="82">
        <v>128.13624999999999</v>
      </c>
      <c r="J199" s="82">
        <v>211.16425000000001</v>
      </c>
      <c r="K199" s="82">
        <v>560.21625000000006</v>
      </c>
      <c r="L199" s="82">
        <v>333.62450000000013</v>
      </c>
      <c r="M199" s="82">
        <v>7.0867500000000012</v>
      </c>
      <c r="N199" s="82">
        <v>1830.815250000001</v>
      </c>
      <c r="O199" s="82">
        <v>616.24474999999995</v>
      </c>
      <c r="P199" s="82"/>
      <c r="Q199" s="82"/>
      <c r="R199" s="82"/>
      <c r="S199" s="82">
        <f t="shared" si="32"/>
        <v>4043.2480000000014</v>
      </c>
      <c r="T199" s="82">
        <f t="shared" si="33"/>
        <v>22356.752</v>
      </c>
      <c r="U199" s="83">
        <f t="shared" si="37"/>
        <v>0.15315333333333339</v>
      </c>
    </row>
    <row r="200" spans="1:21" s="84" customFormat="1" ht="15.45" customHeight="1" x14ac:dyDescent="0.3">
      <c r="A200" s="80" t="s">
        <v>30</v>
      </c>
      <c r="B200" s="67" t="s">
        <v>34</v>
      </c>
      <c r="C200" s="67" t="s">
        <v>100</v>
      </c>
      <c r="D200" s="54" t="s">
        <v>22</v>
      </c>
      <c r="E200" s="54" t="s">
        <v>76</v>
      </c>
      <c r="F200" s="81">
        <v>66846.750000000233</v>
      </c>
      <c r="G200" s="81">
        <v>912.90099999999995</v>
      </c>
      <c r="H200" s="82">
        <v>16550.032749999998</v>
      </c>
      <c r="I200" s="82">
        <v>4105.888750000001</v>
      </c>
      <c r="J200" s="82">
        <v>1965.8795</v>
      </c>
      <c r="K200" s="82">
        <v>10688.293750000001</v>
      </c>
      <c r="L200" s="82">
        <v>5315.4050000000007</v>
      </c>
      <c r="M200" s="82">
        <v>1977.90525</v>
      </c>
      <c r="N200" s="82">
        <v>361.14024999999998</v>
      </c>
      <c r="O200" s="82">
        <v>13406.083500000001</v>
      </c>
      <c r="P200" s="82"/>
      <c r="Q200" s="82"/>
      <c r="R200" s="82"/>
      <c r="S200" s="82">
        <f t="shared" si="32"/>
        <v>55283.529750000002</v>
      </c>
      <c r="T200" s="82">
        <f t="shared" si="33"/>
        <v>11563.220250000231</v>
      </c>
      <c r="U200" s="83">
        <f t="shared" si="37"/>
        <v>0.82701896128083729</v>
      </c>
    </row>
    <row r="201" spans="1:21" s="84" customFormat="1" ht="15.45" customHeight="1" x14ac:dyDescent="0.3">
      <c r="A201" s="80" t="s">
        <v>30</v>
      </c>
      <c r="B201" s="67" t="s">
        <v>34</v>
      </c>
      <c r="C201" s="67" t="s">
        <v>100</v>
      </c>
      <c r="D201" s="54" t="s">
        <v>23</v>
      </c>
      <c r="E201" s="54" t="s">
        <v>77</v>
      </c>
      <c r="F201" s="81">
        <v>9990.7499999999964</v>
      </c>
      <c r="G201" s="81">
        <v>172.66524999999999</v>
      </c>
      <c r="H201" s="82">
        <v>211.1765</v>
      </c>
      <c r="I201" s="82">
        <v>133.1275</v>
      </c>
      <c r="J201" s="82">
        <v>185.33625000000009</v>
      </c>
      <c r="K201" s="82">
        <v>174.625</v>
      </c>
      <c r="L201" s="82">
        <v>423.995</v>
      </c>
      <c r="M201" s="82">
        <v>241.9102500000001</v>
      </c>
      <c r="N201" s="82">
        <v>116.83374999999999</v>
      </c>
      <c r="O201" s="82">
        <v>180.685</v>
      </c>
      <c r="P201" s="82"/>
      <c r="Q201" s="82"/>
      <c r="R201" s="82"/>
      <c r="S201" s="82">
        <f t="shared" si="32"/>
        <v>1840.3545000000001</v>
      </c>
      <c r="T201" s="82">
        <f t="shared" si="33"/>
        <v>8150.395499999996</v>
      </c>
      <c r="U201" s="83">
        <f t="shared" si="37"/>
        <v>0.18420584040237228</v>
      </c>
    </row>
    <row r="202" spans="1:21" s="84" customFormat="1" ht="15.45" customHeight="1" x14ac:dyDescent="0.3">
      <c r="A202" s="80" t="s">
        <v>30</v>
      </c>
      <c r="B202" s="67" t="s">
        <v>34</v>
      </c>
      <c r="C202" s="67" t="s">
        <v>100</v>
      </c>
      <c r="D202" s="54" t="s">
        <v>24</v>
      </c>
      <c r="E202" s="54" t="s">
        <v>78</v>
      </c>
      <c r="F202" s="81">
        <v>244722.45000000039</v>
      </c>
      <c r="G202" s="81">
        <v>10926.55875</v>
      </c>
      <c r="H202" s="82">
        <v>13195.751249999999</v>
      </c>
      <c r="I202" s="82">
        <v>16196.36974999998</v>
      </c>
      <c r="J202" s="82">
        <v>12619.848249999999</v>
      </c>
      <c r="K202" s="82">
        <v>15306.23675</v>
      </c>
      <c r="L202" s="82">
        <v>16473.809499999999</v>
      </c>
      <c r="M202" s="82">
        <v>7808.7402500000026</v>
      </c>
      <c r="N202" s="82">
        <v>11129.472000000011</v>
      </c>
      <c r="O202" s="82">
        <v>16179.616500000029</v>
      </c>
      <c r="P202" s="82"/>
      <c r="Q202" s="82"/>
      <c r="R202" s="82"/>
      <c r="S202" s="82">
        <f t="shared" si="32"/>
        <v>119836.40300000002</v>
      </c>
      <c r="T202" s="82">
        <f t="shared" si="33"/>
        <v>124886.04700000037</v>
      </c>
      <c r="U202" s="83">
        <f t="shared" si="37"/>
        <v>0.48968291629966859</v>
      </c>
    </row>
    <row r="203" spans="1:21" s="84" customFormat="1" ht="15.45" customHeight="1" x14ac:dyDescent="0.3">
      <c r="A203" s="80" t="s">
        <v>30</v>
      </c>
      <c r="B203" s="67" t="s">
        <v>34</v>
      </c>
      <c r="C203" s="67" t="s">
        <v>100</v>
      </c>
      <c r="D203" s="54" t="s">
        <v>25</v>
      </c>
      <c r="E203" s="54" t="s">
        <v>79</v>
      </c>
      <c r="F203" s="81">
        <v>19599.249999999931</v>
      </c>
      <c r="G203" s="81">
        <v>839.55025000000012</v>
      </c>
      <c r="H203" s="82">
        <v>165.86075</v>
      </c>
      <c r="I203" s="82">
        <v>270.48424999999997</v>
      </c>
      <c r="J203" s="82">
        <v>5460.9170000000013</v>
      </c>
      <c r="K203" s="82">
        <v>216.15950000000001</v>
      </c>
      <c r="L203" s="82">
        <v>1041.2737500000001</v>
      </c>
      <c r="M203" s="82">
        <v>200.18725000000001</v>
      </c>
      <c r="N203" s="82">
        <v>125.64475</v>
      </c>
      <c r="O203" s="82">
        <v>387.57175000000012</v>
      </c>
      <c r="P203" s="82"/>
      <c r="Q203" s="82"/>
      <c r="R203" s="82"/>
      <c r="S203" s="82">
        <f t="shared" si="32"/>
        <v>8707.6492500000022</v>
      </c>
      <c r="T203" s="82">
        <f t="shared" si="33"/>
        <v>10891.600749999929</v>
      </c>
      <c r="U203" s="83">
        <f t="shared" si="37"/>
        <v>0.44428481957217919</v>
      </c>
    </row>
    <row r="204" spans="1:21" s="87" customFormat="1" ht="15.45" customHeight="1" x14ac:dyDescent="0.3">
      <c r="A204" s="56" t="s">
        <v>31</v>
      </c>
      <c r="B204" s="57" t="s">
        <v>54</v>
      </c>
      <c r="C204" s="69"/>
      <c r="D204" s="57"/>
      <c r="E204" s="69"/>
      <c r="F204" s="76">
        <f>SUM(F206:F233)</f>
        <v>9434515.3350571245</v>
      </c>
      <c r="G204" s="76">
        <f>SUM(G205:G233)</f>
        <v>555336.19929999998</v>
      </c>
      <c r="H204" s="76">
        <f t="shared" ref="H204:R204" si="41">SUM(H205:H233)</f>
        <v>615067.46866000001</v>
      </c>
      <c r="I204" s="76">
        <f t="shared" si="41"/>
        <v>767468.17815841432</v>
      </c>
      <c r="J204" s="76">
        <f t="shared" si="41"/>
        <v>773266.13288000016</v>
      </c>
      <c r="K204" s="76">
        <f t="shared" si="41"/>
        <v>870732.05748200265</v>
      </c>
      <c r="L204" s="76">
        <f t="shared" si="41"/>
        <v>759182.75130904897</v>
      </c>
      <c r="M204" s="76">
        <f t="shared" si="41"/>
        <v>580533.27675678767</v>
      </c>
      <c r="N204" s="76">
        <f t="shared" si="41"/>
        <v>810485.58878414985</v>
      </c>
      <c r="O204" s="76">
        <f t="shared" si="41"/>
        <v>911954.25022988766</v>
      </c>
      <c r="P204" s="76">
        <f t="shared" si="41"/>
        <v>0</v>
      </c>
      <c r="Q204" s="76">
        <f t="shared" si="41"/>
        <v>0</v>
      </c>
      <c r="R204" s="76">
        <f t="shared" si="41"/>
        <v>0</v>
      </c>
      <c r="S204" s="82">
        <f t="shared" si="32"/>
        <v>6644025.903560291</v>
      </c>
      <c r="T204" s="85">
        <f t="shared" si="33"/>
        <v>2790489.4314968335</v>
      </c>
      <c r="U204" s="86">
        <f t="shared" si="37"/>
        <v>0.70422546019636767</v>
      </c>
    </row>
    <row r="205" spans="1:21" s="87" customFormat="1" ht="15.45" customHeight="1" x14ac:dyDescent="0.3">
      <c r="A205" s="80" t="s">
        <v>31</v>
      </c>
      <c r="B205" s="58" t="s">
        <v>33</v>
      </c>
      <c r="C205" s="67" t="s">
        <v>100</v>
      </c>
      <c r="D205" s="57"/>
      <c r="E205" s="69"/>
      <c r="F205" s="76"/>
      <c r="G205" s="96"/>
      <c r="H205" s="96"/>
      <c r="I205" s="96"/>
      <c r="J205" s="96"/>
      <c r="K205" s="96"/>
      <c r="L205" s="96"/>
      <c r="M205" s="96"/>
      <c r="N205" s="97">
        <v>17859.580000000002</v>
      </c>
      <c r="O205" s="96"/>
      <c r="P205" s="76"/>
      <c r="Q205" s="76"/>
      <c r="R205" s="76"/>
      <c r="S205" s="82">
        <f t="shared" si="32"/>
        <v>17859.580000000002</v>
      </c>
      <c r="T205" s="82">
        <f t="shared" si="33"/>
        <v>-17859.580000000002</v>
      </c>
      <c r="U205" s="86"/>
    </row>
    <row r="206" spans="1:21" s="84" customFormat="1" ht="15.45" customHeight="1" x14ac:dyDescent="0.3">
      <c r="A206" s="80" t="s">
        <v>31</v>
      </c>
      <c r="B206" s="58" t="s">
        <v>33</v>
      </c>
      <c r="C206" s="67" t="s">
        <v>100</v>
      </c>
      <c r="D206" s="54" t="s">
        <v>2</v>
      </c>
      <c r="E206" s="58" t="s">
        <v>55</v>
      </c>
      <c r="F206" s="81">
        <v>319397.68999999989</v>
      </c>
      <c r="G206" s="97">
        <v>0</v>
      </c>
      <c r="H206" s="97">
        <v>0</v>
      </c>
      <c r="I206" s="97">
        <v>6529.0144800000007</v>
      </c>
      <c r="J206" s="97">
        <v>88277.785799999983</v>
      </c>
      <c r="K206" s="97">
        <v>0</v>
      </c>
      <c r="L206" s="97">
        <v>30590.83138</v>
      </c>
      <c r="M206" s="97">
        <v>0</v>
      </c>
      <c r="N206" s="97">
        <v>5199.1965800000007</v>
      </c>
      <c r="O206" s="97">
        <v>41809.547659999997</v>
      </c>
      <c r="P206" s="82"/>
      <c r="Q206" s="82"/>
      <c r="R206" s="82"/>
      <c r="S206" s="82">
        <f t="shared" si="32"/>
        <v>172406.37589999998</v>
      </c>
      <c r="T206" s="82">
        <f t="shared" si="33"/>
        <v>146991.3140999999</v>
      </c>
      <c r="U206" s="83">
        <f t="shared" si="37"/>
        <v>0.53978591986685953</v>
      </c>
    </row>
    <row r="207" spans="1:21" s="84" customFormat="1" ht="15.45" customHeight="1" x14ac:dyDescent="0.3">
      <c r="A207" s="80" t="s">
        <v>31</v>
      </c>
      <c r="B207" s="58" t="s">
        <v>33</v>
      </c>
      <c r="C207" s="67" t="s">
        <v>100</v>
      </c>
      <c r="D207" s="54" t="s">
        <v>3</v>
      </c>
      <c r="E207" s="54" t="s">
        <v>56</v>
      </c>
      <c r="F207" s="81">
        <v>27399.999999999989</v>
      </c>
      <c r="G207" s="97">
        <v>0</v>
      </c>
      <c r="H207" s="97">
        <v>0</v>
      </c>
      <c r="I207" s="97">
        <v>0</v>
      </c>
      <c r="J207" s="97">
        <v>0</v>
      </c>
      <c r="K207" s="97">
        <v>12484.02088</v>
      </c>
      <c r="L207" s="97">
        <v>0</v>
      </c>
      <c r="M207" s="97">
        <v>13278.93872</v>
      </c>
      <c r="N207" s="97">
        <v>0</v>
      </c>
      <c r="O207" s="97">
        <v>0</v>
      </c>
      <c r="P207" s="82"/>
      <c r="Q207" s="82"/>
      <c r="R207" s="82"/>
      <c r="S207" s="82">
        <f t="shared" si="32"/>
        <v>25762.959600000002</v>
      </c>
      <c r="T207" s="82">
        <f t="shared" si="33"/>
        <v>1637.0403999999871</v>
      </c>
      <c r="U207" s="83">
        <f t="shared" si="37"/>
        <v>0.94025400000000048</v>
      </c>
    </row>
    <row r="208" spans="1:21" s="84" customFormat="1" ht="15.45" customHeight="1" x14ac:dyDescent="0.3">
      <c r="A208" s="80" t="s">
        <v>31</v>
      </c>
      <c r="B208" s="58" t="s">
        <v>33</v>
      </c>
      <c r="C208" s="67" t="s">
        <v>100</v>
      </c>
      <c r="D208" s="54">
        <v>1551</v>
      </c>
      <c r="E208" s="54" t="s">
        <v>57</v>
      </c>
      <c r="F208" s="81">
        <v>760400.77636112401</v>
      </c>
      <c r="G208" s="97">
        <v>0</v>
      </c>
      <c r="H208" s="97">
        <v>0</v>
      </c>
      <c r="I208" s="97">
        <v>67513.674698414034</v>
      </c>
      <c r="J208" s="97">
        <v>0</v>
      </c>
      <c r="K208" s="97">
        <v>49906.168502003173</v>
      </c>
      <c r="L208" s="97">
        <v>26461.517709049022</v>
      </c>
      <c r="M208" s="97">
        <v>31826.271816787848</v>
      </c>
      <c r="N208" s="97">
        <v>74015.595504149795</v>
      </c>
      <c r="O208" s="97">
        <v>95833.000989887354</v>
      </c>
      <c r="P208" s="82"/>
      <c r="Q208" s="82"/>
      <c r="R208" s="82"/>
      <c r="S208" s="82">
        <f t="shared" si="32"/>
        <v>345556.22922029119</v>
      </c>
      <c r="T208" s="82">
        <f t="shared" si="33"/>
        <v>414844.54714083282</v>
      </c>
      <c r="U208" s="83">
        <f t="shared" si="37"/>
        <v>0.45443960601137279</v>
      </c>
    </row>
    <row r="209" spans="1:21" s="84" customFormat="1" ht="15.45" customHeight="1" x14ac:dyDescent="0.3">
      <c r="A209" s="80" t="s">
        <v>31</v>
      </c>
      <c r="B209" s="58" t="s">
        <v>33</v>
      </c>
      <c r="C209" s="67" t="s">
        <v>100</v>
      </c>
      <c r="D209" s="54">
        <v>1560</v>
      </c>
      <c r="E209" s="54" t="s">
        <v>84</v>
      </c>
      <c r="F209" s="81"/>
      <c r="G209" s="97">
        <v>1930.2998600000001</v>
      </c>
      <c r="H209" s="96"/>
      <c r="I209" s="96"/>
      <c r="J209" s="97">
        <v>7822.152000000001</v>
      </c>
      <c r="K209" s="97">
        <v>1685.77404</v>
      </c>
      <c r="L209" s="96"/>
      <c r="M209" s="96"/>
      <c r="N209" s="96"/>
      <c r="O209" s="97">
        <v>2688.2139999999999</v>
      </c>
      <c r="P209" s="82"/>
      <c r="Q209" s="82"/>
      <c r="R209" s="82"/>
      <c r="S209" s="82">
        <f t="shared" si="32"/>
        <v>14126.439900000001</v>
      </c>
      <c r="T209" s="82">
        <f t="shared" ref="T209" si="42">F209-S209</f>
        <v>-14126.439900000001</v>
      </c>
      <c r="U209" s="83"/>
    </row>
    <row r="210" spans="1:21" s="84" customFormat="1" ht="15.45" customHeight="1" x14ac:dyDescent="0.3">
      <c r="A210" s="80" t="s">
        <v>31</v>
      </c>
      <c r="B210" s="67" t="s">
        <v>34</v>
      </c>
      <c r="C210" s="67" t="s">
        <v>100</v>
      </c>
      <c r="D210" s="54" t="s">
        <v>96</v>
      </c>
      <c r="E210" s="68" t="s">
        <v>101</v>
      </c>
      <c r="F210" s="81">
        <v>2740</v>
      </c>
      <c r="G210" s="97">
        <v>0</v>
      </c>
      <c r="H210" s="97">
        <v>0</v>
      </c>
      <c r="I210" s="97">
        <v>0</v>
      </c>
      <c r="J210" s="97">
        <v>0</v>
      </c>
      <c r="K210" s="97">
        <v>0</v>
      </c>
      <c r="L210" s="97">
        <v>0</v>
      </c>
      <c r="M210" s="97">
        <v>0</v>
      </c>
      <c r="N210" s="97">
        <v>0</v>
      </c>
      <c r="O210" s="97">
        <v>0</v>
      </c>
      <c r="P210" s="82"/>
      <c r="Q210" s="82"/>
      <c r="R210" s="82"/>
      <c r="S210" s="82">
        <f t="shared" si="32"/>
        <v>0</v>
      </c>
      <c r="T210" s="82">
        <f t="shared" si="33"/>
        <v>2740</v>
      </c>
      <c r="U210" s="83">
        <f t="shared" si="37"/>
        <v>0</v>
      </c>
    </row>
    <row r="211" spans="1:21" s="84" customFormat="1" ht="15.45" customHeight="1" x14ac:dyDescent="0.3">
      <c r="A211" s="80" t="s">
        <v>31</v>
      </c>
      <c r="B211" s="67" t="s">
        <v>34</v>
      </c>
      <c r="C211" s="67" t="s">
        <v>100</v>
      </c>
      <c r="D211" s="54">
        <v>4521</v>
      </c>
      <c r="E211" s="68"/>
      <c r="F211" s="81"/>
      <c r="G211" s="97">
        <v>0</v>
      </c>
      <c r="H211" s="97">
        <v>12680.91</v>
      </c>
      <c r="I211" s="97">
        <v>5406.62</v>
      </c>
      <c r="J211" s="97">
        <v>42472.480000000003</v>
      </c>
      <c r="K211" s="97">
        <v>28615.78</v>
      </c>
      <c r="L211" s="97">
        <v>23369.1</v>
      </c>
      <c r="M211" s="97">
        <v>0</v>
      </c>
      <c r="N211" s="97">
        <v>68513.98</v>
      </c>
      <c r="O211" s="97">
        <v>24526.41</v>
      </c>
      <c r="P211" s="82"/>
      <c r="Q211" s="82"/>
      <c r="R211" s="82"/>
      <c r="S211" s="82">
        <f t="shared" si="32"/>
        <v>205585.28</v>
      </c>
      <c r="T211" s="82">
        <f t="shared" si="33"/>
        <v>-205585.28</v>
      </c>
      <c r="U211" s="83"/>
    </row>
    <row r="212" spans="1:21" s="84" customFormat="1" ht="15.45" customHeight="1" x14ac:dyDescent="0.3">
      <c r="A212" s="80" t="s">
        <v>31</v>
      </c>
      <c r="B212" s="67" t="s">
        <v>34</v>
      </c>
      <c r="C212" s="67" t="s">
        <v>100</v>
      </c>
      <c r="D212" s="54" t="s">
        <v>4</v>
      </c>
      <c r="E212" s="54" t="s">
        <v>58</v>
      </c>
      <c r="F212" s="81">
        <v>1091240.071999999</v>
      </c>
      <c r="G212" s="97">
        <v>89725.922379999989</v>
      </c>
      <c r="H212" s="97">
        <v>94276.834960000022</v>
      </c>
      <c r="I212" s="97">
        <v>98548.75526000002</v>
      </c>
      <c r="J212" s="97">
        <v>102639.89584</v>
      </c>
      <c r="K212" s="97">
        <v>106929.19048</v>
      </c>
      <c r="L212" s="97">
        <v>109267.79144</v>
      </c>
      <c r="M212" s="97">
        <v>107432.45724</v>
      </c>
      <c r="N212" s="97">
        <v>110919.4607</v>
      </c>
      <c r="O212" s="97">
        <v>115124.29758</v>
      </c>
      <c r="P212" s="82"/>
      <c r="Q212" s="82"/>
      <c r="R212" s="82"/>
      <c r="S212" s="82">
        <f t="shared" si="32"/>
        <v>934864.60588000016</v>
      </c>
      <c r="T212" s="82">
        <f t="shared" si="33"/>
        <v>156375.46611999883</v>
      </c>
      <c r="U212" s="83">
        <f t="shared" si="37"/>
        <v>0.85669930006016226</v>
      </c>
    </row>
    <row r="213" spans="1:21" s="84" customFormat="1" ht="15.45" customHeight="1" x14ac:dyDescent="0.3">
      <c r="A213" s="80" t="s">
        <v>31</v>
      </c>
      <c r="B213" s="67" t="s">
        <v>34</v>
      </c>
      <c r="C213" s="67" t="s">
        <v>100</v>
      </c>
      <c r="D213" s="54" t="s">
        <v>5</v>
      </c>
      <c r="E213" s="54" t="s">
        <v>59</v>
      </c>
      <c r="F213" s="81">
        <v>1829177.6939999999</v>
      </c>
      <c r="G213" s="97">
        <v>132043.30163999999</v>
      </c>
      <c r="H213" s="97">
        <v>138626.44208000001</v>
      </c>
      <c r="I213" s="97">
        <v>140107.3518</v>
      </c>
      <c r="J213" s="97">
        <v>146424.66018000001</v>
      </c>
      <c r="K213" s="97">
        <v>152258.62434000001</v>
      </c>
      <c r="L213" s="97">
        <v>151310.79806</v>
      </c>
      <c r="M213" s="97">
        <v>142719.3664</v>
      </c>
      <c r="N213" s="97">
        <v>144725.57248</v>
      </c>
      <c r="O213" s="97">
        <v>143959.72878</v>
      </c>
      <c r="P213" s="82"/>
      <c r="Q213" s="82"/>
      <c r="R213" s="82"/>
      <c r="S213" s="82">
        <f t="shared" si="32"/>
        <v>1292175.8457600002</v>
      </c>
      <c r="T213" s="82">
        <f t="shared" si="33"/>
        <v>537001.84823999973</v>
      </c>
      <c r="U213" s="83">
        <f t="shared" si="37"/>
        <v>0.70642444963031581</v>
      </c>
    </row>
    <row r="214" spans="1:21" s="84" customFormat="1" ht="15.45" customHeight="1" x14ac:dyDescent="0.3">
      <c r="A214" s="80" t="s">
        <v>31</v>
      </c>
      <c r="B214" s="67" t="s">
        <v>34</v>
      </c>
      <c r="C214" s="67" t="s">
        <v>100</v>
      </c>
      <c r="D214" s="54" t="s">
        <v>6</v>
      </c>
      <c r="E214" s="54" t="s">
        <v>60</v>
      </c>
      <c r="F214" s="81">
        <v>91289.127999999982</v>
      </c>
      <c r="G214" s="97">
        <v>6307.4800000000014</v>
      </c>
      <c r="H214" s="97">
        <v>7570.6200000000017</v>
      </c>
      <c r="I214" s="97">
        <v>6983.7120000000014</v>
      </c>
      <c r="J214" s="97">
        <v>8161.5010000000002</v>
      </c>
      <c r="K214" s="97">
        <v>11637.602000000001</v>
      </c>
      <c r="L214" s="97">
        <v>20847.016</v>
      </c>
      <c r="M214" s="97">
        <v>7077.420000000001</v>
      </c>
      <c r="N214" s="97">
        <v>8923.4511600000005</v>
      </c>
      <c r="O214" s="97">
        <v>19507.43</v>
      </c>
      <c r="P214" s="82"/>
      <c r="Q214" s="82"/>
      <c r="R214" s="82"/>
      <c r="S214" s="82">
        <f t="shared" si="32"/>
        <v>97016.232160000014</v>
      </c>
      <c r="T214" s="82">
        <f t="shared" si="33"/>
        <v>-5727.1041600000317</v>
      </c>
      <c r="U214" s="83">
        <f t="shared" si="37"/>
        <v>1.0627358841679377</v>
      </c>
    </row>
    <row r="215" spans="1:21" s="84" customFormat="1" ht="15.45" customHeight="1" x14ac:dyDescent="0.3">
      <c r="A215" s="80" t="s">
        <v>31</v>
      </c>
      <c r="B215" s="67" t="s">
        <v>34</v>
      </c>
      <c r="C215" s="67" t="s">
        <v>100</v>
      </c>
      <c r="D215" s="54" t="s">
        <v>7</v>
      </c>
      <c r="E215" s="54" t="s">
        <v>61</v>
      </c>
      <c r="F215" s="81">
        <v>240895.86800000019</v>
      </c>
      <c r="G215" s="97">
        <v>773.50200000000007</v>
      </c>
      <c r="H215" s="97">
        <v>1461.79</v>
      </c>
      <c r="I215" s="97">
        <v>614.58200000000011</v>
      </c>
      <c r="J215" s="97">
        <v>8755.1219999999994</v>
      </c>
      <c r="K215" s="97">
        <v>49794.02</v>
      </c>
      <c r="L215" s="97">
        <v>3867.5100000000011</v>
      </c>
      <c r="M215" s="97">
        <v>610.19800000000009</v>
      </c>
      <c r="N215" s="97">
        <v>4457.7279200000012</v>
      </c>
      <c r="O215" s="97">
        <v>5200.7940000000008</v>
      </c>
      <c r="P215" s="82"/>
      <c r="Q215" s="82"/>
      <c r="R215" s="82"/>
      <c r="S215" s="82">
        <f t="shared" si="32"/>
        <v>75535.245920000001</v>
      </c>
      <c r="T215" s="82">
        <f t="shared" si="33"/>
        <v>165360.62208000018</v>
      </c>
      <c r="U215" s="83">
        <f t="shared" si="37"/>
        <v>0.31355974075902349</v>
      </c>
    </row>
    <row r="216" spans="1:21" s="84" customFormat="1" ht="15.45" customHeight="1" x14ac:dyDescent="0.3">
      <c r="A216" s="80" t="s">
        <v>31</v>
      </c>
      <c r="B216" s="67" t="s">
        <v>34</v>
      </c>
      <c r="C216" s="67" t="s">
        <v>100</v>
      </c>
      <c r="D216" s="54" t="s">
        <v>8</v>
      </c>
      <c r="E216" s="54" t="s">
        <v>62</v>
      </c>
      <c r="F216" s="81">
        <v>13343.80000000005</v>
      </c>
      <c r="G216" s="97">
        <v>1341.4711199999999</v>
      </c>
      <c r="H216" s="97">
        <v>699.19868000000019</v>
      </c>
      <c r="I216" s="97">
        <v>908.83882000000017</v>
      </c>
      <c r="J216" s="97">
        <v>472.44724000000008</v>
      </c>
      <c r="K216" s="97">
        <v>161.02158</v>
      </c>
      <c r="L216" s="97">
        <v>1085.83734</v>
      </c>
      <c r="M216" s="97">
        <v>110.10415999999999</v>
      </c>
      <c r="N216" s="97">
        <v>512.03476000000001</v>
      </c>
      <c r="O216" s="97">
        <v>740.93709999999999</v>
      </c>
      <c r="P216" s="82"/>
      <c r="Q216" s="82"/>
      <c r="R216" s="82"/>
      <c r="S216" s="82">
        <f t="shared" ref="S216:S261" si="43">SUM(G216:R216)</f>
        <v>6031.8908000000001</v>
      </c>
      <c r="T216" s="82">
        <f t="shared" ref="T216:T261" si="44">F216-S216</f>
        <v>7311.9092000000501</v>
      </c>
      <c r="U216" s="83">
        <f t="shared" si="37"/>
        <v>0.45203696098562457</v>
      </c>
    </row>
    <row r="217" spans="1:21" s="84" customFormat="1" ht="15.45" customHeight="1" x14ac:dyDescent="0.3">
      <c r="A217" s="80" t="s">
        <v>31</v>
      </c>
      <c r="B217" s="67" t="s">
        <v>34</v>
      </c>
      <c r="C217" s="67" t="s">
        <v>100</v>
      </c>
      <c r="D217" s="54" t="s">
        <v>9</v>
      </c>
      <c r="E217" s="54" t="s">
        <v>63</v>
      </c>
      <c r="F217" s="81">
        <v>1092375.0906959979</v>
      </c>
      <c r="G217" s="97">
        <v>79129.194319999966</v>
      </c>
      <c r="H217" s="97">
        <v>83402.243500000011</v>
      </c>
      <c r="I217" s="97">
        <v>84764.059119999991</v>
      </c>
      <c r="J217" s="97">
        <v>88489.83988</v>
      </c>
      <c r="K217" s="97">
        <v>92840.094039999996</v>
      </c>
      <c r="L217" s="97">
        <v>96850.832059999986</v>
      </c>
      <c r="M217" s="97">
        <v>87829.965680000023</v>
      </c>
      <c r="N217" s="97">
        <v>90827.21057999997</v>
      </c>
      <c r="O217" s="97">
        <v>95538.665240000002</v>
      </c>
      <c r="P217" s="82"/>
      <c r="Q217" s="82"/>
      <c r="R217" s="82"/>
      <c r="S217" s="82">
        <f t="shared" si="43"/>
        <v>799672.10441999987</v>
      </c>
      <c r="T217" s="82">
        <f t="shared" si="44"/>
        <v>292702.98627599806</v>
      </c>
      <c r="U217" s="83">
        <f t="shared" si="37"/>
        <v>0.73204901066582839</v>
      </c>
    </row>
    <row r="218" spans="1:21" s="84" customFormat="1" ht="15.45" customHeight="1" x14ac:dyDescent="0.3">
      <c r="A218" s="80" t="s">
        <v>31</v>
      </c>
      <c r="B218" s="67" t="s">
        <v>34</v>
      </c>
      <c r="C218" s="67" t="s">
        <v>100</v>
      </c>
      <c r="D218" s="54" t="s">
        <v>10</v>
      </c>
      <c r="E218" s="54" t="s">
        <v>64</v>
      </c>
      <c r="F218" s="81">
        <v>289289.19999999931</v>
      </c>
      <c r="G218" s="97">
        <v>21944.802479999998</v>
      </c>
      <c r="H218" s="97">
        <v>22517.30082</v>
      </c>
      <c r="I218" s="97">
        <v>22945.37924000002</v>
      </c>
      <c r="J218" s="97">
        <v>23188.039120000001</v>
      </c>
      <c r="K218" s="97">
        <v>19341.934000000001</v>
      </c>
      <c r="L218" s="97">
        <v>19237.263260000011</v>
      </c>
      <c r="M218" s="97">
        <v>12074.3169</v>
      </c>
      <c r="N218" s="97">
        <v>14395.757240000001</v>
      </c>
      <c r="O218" s="97">
        <v>22344.10542</v>
      </c>
      <c r="P218" s="82"/>
      <c r="Q218" s="82"/>
      <c r="R218" s="82"/>
      <c r="S218" s="82">
        <f t="shared" si="43"/>
        <v>177988.89848000006</v>
      </c>
      <c r="T218" s="82">
        <f t="shared" si="44"/>
        <v>111300.30151999925</v>
      </c>
      <c r="U218" s="83">
        <f t="shared" si="37"/>
        <v>0.6152628528130345</v>
      </c>
    </row>
    <row r="219" spans="1:21" s="84" customFormat="1" ht="15.45" customHeight="1" x14ac:dyDescent="0.3">
      <c r="A219" s="80" t="s">
        <v>31</v>
      </c>
      <c r="B219" s="67" t="s">
        <v>34</v>
      </c>
      <c r="C219" s="67" t="s">
        <v>100</v>
      </c>
      <c r="D219" s="54" t="s">
        <v>11</v>
      </c>
      <c r="E219" s="54" t="s">
        <v>65</v>
      </c>
      <c r="F219" s="81">
        <v>37357.159999999967</v>
      </c>
      <c r="G219" s="97">
        <v>2863.4397400000012</v>
      </c>
      <c r="H219" s="97">
        <v>1273.6753000000001</v>
      </c>
      <c r="I219" s="97">
        <v>433.62691999999993</v>
      </c>
      <c r="J219" s="97">
        <v>1751.07098</v>
      </c>
      <c r="K219" s="97">
        <v>6269.4789399999991</v>
      </c>
      <c r="L219" s="97">
        <v>5374.3127199999999</v>
      </c>
      <c r="M219" s="97">
        <v>9181.7427400000015</v>
      </c>
      <c r="N219" s="97">
        <v>5469.7058199999974</v>
      </c>
      <c r="O219" s="97">
        <v>6480.7274599999982</v>
      </c>
      <c r="P219" s="82"/>
      <c r="Q219" s="82"/>
      <c r="R219" s="82"/>
      <c r="S219" s="82">
        <f t="shared" si="43"/>
        <v>39097.78061999999</v>
      </c>
      <c r="T219" s="82">
        <f t="shared" si="44"/>
        <v>-1740.6206200000233</v>
      </c>
      <c r="U219" s="83">
        <f t="shared" si="37"/>
        <v>1.0465940296318035</v>
      </c>
    </row>
    <row r="220" spans="1:21" s="84" customFormat="1" ht="15.45" customHeight="1" x14ac:dyDescent="0.3">
      <c r="A220" s="80" t="s">
        <v>31</v>
      </c>
      <c r="B220" s="67" t="s">
        <v>34</v>
      </c>
      <c r="C220" s="67" t="s">
        <v>100</v>
      </c>
      <c r="D220" s="54" t="s">
        <v>12</v>
      </c>
      <c r="E220" s="54" t="s">
        <v>66</v>
      </c>
      <c r="F220" s="81">
        <v>19892.400000000009</v>
      </c>
      <c r="G220" s="97">
        <v>968.35162000000003</v>
      </c>
      <c r="H220" s="97">
        <v>2372.8920600000001</v>
      </c>
      <c r="I220" s="97">
        <v>2268.3857200000011</v>
      </c>
      <c r="J220" s="97">
        <v>2187.4022799999998</v>
      </c>
      <c r="K220" s="97">
        <v>1201.7064600000001</v>
      </c>
      <c r="L220" s="97">
        <v>2509.6098400000001</v>
      </c>
      <c r="M220" s="97">
        <v>511.33880000000011</v>
      </c>
      <c r="N220" s="97">
        <v>9.5900000000000016</v>
      </c>
      <c r="O220" s="97">
        <v>3048.22534</v>
      </c>
      <c r="P220" s="82"/>
      <c r="Q220" s="82"/>
      <c r="R220" s="82"/>
      <c r="S220" s="82">
        <f t="shared" si="43"/>
        <v>15077.502120000001</v>
      </c>
      <c r="T220" s="82">
        <f t="shared" si="44"/>
        <v>4814.8978800000077</v>
      </c>
      <c r="U220" s="83">
        <f t="shared" si="37"/>
        <v>0.75795289256198317</v>
      </c>
    </row>
    <row r="221" spans="1:21" s="84" customFormat="1" ht="15.45" customHeight="1" x14ac:dyDescent="0.3">
      <c r="A221" s="80" t="s">
        <v>31</v>
      </c>
      <c r="B221" s="67" t="s">
        <v>34</v>
      </c>
      <c r="C221" s="67" t="s">
        <v>100</v>
      </c>
      <c r="D221" s="54" t="s">
        <v>13</v>
      </c>
      <c r="E221" s="54" t="s">
        <v>67</v>
      </c>
      <c r="F221" s="81">
        <v>881712.54600000149</v>
      </c>
      <c r="G221" s="97">
        <v>95965.250359999976</v>
      </c>
      <c r="H221" s="97">
        <v>85092.933100000024</v>
      </c>
      <c r="I221" s="97">
        <v>86244.601680000153</v>
      </c>
      <c r="J221" s="97">
        <v>49653.397720000074</v>
      </c>
      <c r="K221" s="97">
        <v>58234.017340000057</v>
      </c>
      <c r="L221" s="97">
        <v>70090.668640000047</v>
      </c>
      <c r="M221" s="97">
        <v>56730.968420000048</v>
      </c>
      <c r="N221" s="97">
        <v>68970.082620000132</v>
      </c>
      <c r="O221" s="97">
        <v>78533.551200000191</v>
      </c>
      <c r="P221" s="82"/>
      <c r="Q221" s="82"/>
      <c r="R221" s="82"/>
      <c r="S221" s="82">
        <f t="shared" si="43"/>
        <v>649515.47108000075</v>
      </c>
      <c r="T221" s="82">
        <f t="shared" si="44"/>
        <v>232197.07492000074</v>
      </c>
      <c r="U221" s="83">
        <f t="shared" si="37"/>
        <v>0.73665218219544271</v>
      </c>
    </row>
    <row r="222" spans="1:21" s="84" customFormat="1" ht="15.45" customHeight="1" x14ac:dyDescent="0.3">
      <c r="A222" s="80" t="s">
        <v>31</v>
      </c>
      <c r="B222" s="67" t="s">
        <v>34</v>
      </c>
      <c r="C222" s="67" t="s">
        <v>100</v>
      </c>
      <c r="D222" s="54" t="s">
        <v>14</v>
      </c>
      <c r="E222" s="54" t="s">
        <v>68</v>
      </c>
      <c r="F222" s="81">
        <v>900361.26000000397</v>
      </c>
      <c r="G222" s="97">
        <v>54705.922099999967</v>
      </c>
      <c r="H222" s="97">
        <v>71754.336359999928</v>
      </c>
      <c r="I222" s="97">
        <v>79949.246179999958</v>
      </c>
      <c r="J222" s="97">
        <v>104436.81524</v>
      </c>
      <c r="K222" s="97">
        <v>102954.9629599997</v>
      </c>
      <c r="L222" s="97">
        <v>71186.627539999929</v>
      </c>
      <c r="M222" s="97">
        <v>40117.641499999983</v>
      </c>
      <c r="N222" s="97">
        <v>50025.440400000007</v>
      </c>
      <c r="O222" s="97">
        <v>60571.516819999983</v>
      </c>
      <c r="P222" s="82"/>
      <c r="Q222" s="82"/>
      <c r="R222" s="82"/>
      <c r="S222" s="82">
        <f t="shared" si="43"/>
        <v>635702.50909999944</v>
      </c>
      <c r="T222" s="82">
        <f t="shared" si="44"/>
        <v>264658.75090000452</v>
      </c>
      <c r="U222" s="83">
        <f t="shared" si="37"/>
        <v>0.7060527116637566</v>
      </c>
    </row>
    <row r="223" spans="1:21" s="84" customFormat="1" ht="15.45" customHeight="1" x14ac:dyDescent="0.3">
      <c r="A223" s="80" t="s">
        <v>31</v>
      </c>
      <c r="B223" s="67" t="s">
        <v>34</v>
      </c>
      <c r="C223" s="67" t="s">
        <v>100</v>
      </c>
      <c r="D223" s="54" t="s">
        <v>15</v>
      </c>
      <c r="E223" s="54" t="s">
        <v>69</v>
      </c>
      <c r="F223" s="81">
        <v>251806.00000000009</v>
      </c>
      <c r="G223" s="97">
        <v>5208.0221199999987</v>
      </c>
      <c r="H223" s="97">
        <v>8128.4812600000032</v>
      </c>
      <c r="I223" s="97">
        <v>17324.855599999992</v>
      </c>
      <c r="J223" s="97">
        <v>17180.74256000001</v>
      </c>
      <c r="K223" s="97">
        <v>40007.000300000007</v>
      </c>
      <c r="L223" s="97">
        <v>9932.258880000003</v>
      </c>
      <c r="M223" s="97">
        <v>23019.216759999988</v>
      </c>
      <c r="N223" s="97">
        <v>60693.224880000002</v>
      </c>
      <c r="O223" s="97">
        <v>20838.426100000001</v>
      </c>
      <c r="P223" s="82"/>
      <c r="Q223" s="82"/>
      <c r="R223" s="82"/>
      <c r="S223" s="82">
        <f t="shared" si="43"/>
        <v>202332.22846000001</v>
      </c>
      <c r="T223" s="82">
        <f t="shared" si="44"/>
        <v>49473.771540000074</v>
      </c>
      <c r="U223" s="83">
        <f t="shared" si="37"/>
        <v>0.80352425462459176</v>
      </c>
    </row>
    <row r="224" spans="1:21" s="84" customFormat="1" ht="15.45" customHeight="1" x14ac:dyDescent="0.3">
      <c r="A224" s="80" t="s">
        <v>31</v>
      </c>
      <c r="B224" s="67" t="s">
        <v>34</v>
      </c>
      <c r="C224" s="67" t="s">
        <v>100</v>
      </c>
      <c r="D224" s="54" t="s">
        <v>16</v>
      </c>
      <c r="E224" s="54" t="s">
        <v>70</v>
      </c>
      <c r="F224" s="81">
        <v>173098.6779999999</v>
      </c>
      <c r="G224" s="97">
        <v>11703.425020000001</v>
      </c>
      <c r="H224" s="97">
        <v>9593.4304800000009</v>
      </c>
      <c r="I224" s="97">
        <v>14298.114600000001</v>
      </c>
      <c r="J224" s="97">
        <v>8733.2787200000021</v>
      </c>
      <c r="K224" s="97">
        <v>12689.09892</v>
      </c>
      <c r="L224" s="97">
        <v>18667.915919999999</v>
      </c>
      <c r="M224" s="97">
        <v>17464.291459999989</v>
      </c>
      <c r="N224" s="97">
        <v>9533.3998199999987</v>
      </c>
      <c r="O224" s="97">
        <v>16946.453379999999</v>
      </c>
      <c r="P224" s="82"/>
      <c r="Q224" s="82"/>
      <c r="R224" s="82"/>
      <c r="S224" s="82">
        <f t="shared" si="43"/>
        <v>119629.40831999999</v>
      </c>
      <c r="T224" s="82">
        <f t="shared" si="44"/>
        <v>53469.26967999991</v>
      </c>
      <c r="U224" s="83">
        <f t="shared" si="37"/>
        <v>0.69110526840649855</v>
      </c>
    </row>
    <row r="225" spans="1:21" s="84" customFormat="1" ht="15.45" customHeight="1" x14ac:dyDescent="0.3">
      <c r="A225" s="80" t="s">
        <v>31</v>
      </c>
      <c r="B225" s="67" t="s">
        <v>34</v>
      </c>
      <c r="C225" s="67" t="s">
        <v>100</v>
      </c>
      <c r="D225" s="54" t="s">
        <v>17</v>
      </c>
      <c r="E225" s="54" t="s">
        <v>71</v>
      </c>
      <c r="F225" s="81">
        <v>573473.7799999998</v>
      </c>
      <c r="G225" s="97">
        <v>20685.498479999998</v>
      </c>
      <c r="H225" s="97">
        <v>27168.069960000001</v>
      </c>
      <c r="I225" s="97">
        <v>97695.97410000005</v>
      </c>
      <c r="J225" s="97">
        <v>31565.50144</v>
      </c>
      <c r="K225" s="97">
        <v>43527.37422000002</v>
      </c>
      <c r="L225" s="97">
        <v>31453.873840000018</v>
      </c>
      <c r="M225" s="97">
        <v>9558.5913800000035</v>
      </c>
      <c r="N225" s="97">
        <v>34221.997199999998</v>
      </c>
      <c r="O225" s="97">
        <v>86760.672460000016</v>
      </c>
      <c r="P225" s="82"/>
      <c r="Q225" s="82"/>
      <c r="R225" s="82"/>
      <c r="S225" s="82">
        <f t="shared" si="43"/>
        <v>382637.5530800001</v>
      </c>
      <c r="T225" s="82">
        <f t="shared" si="44"/>
        <v>190836.2269199997</v>
      </c>
      <c r="U225" s="83">
        <f t="shared" ref="U225:U261" si="45">S225/F225</f>
        <v>0.66722763345867397</v>
      </c>
    </row>
    <row r="226" spans="1:21" s="84" customFormat="1" ht="15.45" customHeight="1" x14ac:dyDescent="0.3">
      <c r="A226" s="80" t="s">
        <v>31</v>
      </c>
      <c r="B226" s="67" t="s">
        <v>34</v>
      </c>
      <c r="C226" s="67" t="s">
        <v>100</v>
      </c>
      <c r="D226" s="54" t="s">
        <v>18</v>
      </c>
      <c r="E226" s="54" t="s">
        <v>72</v>
      </c>
      <c r="F226" s="81">
        <v>33090.980000000083</v>
      </c>
      <c r="G226" s="97">
        <v>2703.2018000000021</v>
      </c>
      <c r="H226" s="97">
        <v>1640.5613000000001</v>
      </c>
      <c r="I226" s="97">
        <v>1694.2570800000001</v>
      </c>
      <c r="J226" s="97">
        <v>1540.2553800000001</v>
      </c>
      <c r="K226" s="97">
        <v>7831.383060000001</v>
      </c>
      <c r="L226" s="97">
        <v>2226.4198799999999</v>
      </c>
      <c r="M226" s="97">
        <v>1255.80502</v>
      </c>
      <c r="N226" s="97">
        <v>3664.0019800000009</v>
      </c>
      <c r="O226" s="97">
        <v>4972.9164200000014</v>
      </c>
      <c r="P226" s="82"/>
      <c r="Q226" s="82"/>
      <c r="R226" s="82"/>
      <c r="S226" s="82">
        <f t="shared" si="43"/>
        <v>27528.801920000005</v>
      </c>
      <c r="T226" s="82">
        <f t="shared" si="44"/>
        <v>5562.1780800000779</v>
      </c>
      <c r="U226" s="83">
        <f t="shared" si="45"/>
        <v>0.83191256106648814</v>
      </c>
    </row>
    <row r="227" spans="1:21" s="84" customFormat="1" ht="15.45" customHeight="1" x14ac:dyDescent="0.3">
      <c r="A227" s="80" t="s">
        <v>31</v>
      </c>
      <c r="B227" s="67" t="s">
        <v>34</v>
      </c>
      <c r="C227" s="67" t="s">
        <v>100</v>
      </c>
      <c r="D227" s="54" t="s">
        <v>19</v>
      </c>
      <c r="E227" s="54" t="s">
        <v>73</v>
      </c>
      <c r="F227" s="81">
        <v>435657.25999999768</v>
      </c>
      <c r="G227" s="97">
        <v>10707.171979999999</v>
      </c>
      <c r="H227" s="97">
        <v>14625.76927999999</v>
      </c>
      <c r="I227" s="97">
        <v>15843.00058</v>
      </c>
      <c r="J227" s="97">
        <v>20754.228640000001</v>
      </c>
      <c r="K227" s="97">
        <v>47310.867599999983</v>
      </c>
      <c r="L227" s="97">
        <v>21918.468339999999</v>
      </c>
      <c r="M227" s="97">
        <v>12693.781580000001</v>
      </c>
      <c r="N227" s="97">
        <v>25078.565139999999</v>
      </c>
      <c r="O227" s="97">
        <v>44366.9568</v>
      </c>
      <c r="P227" s="82"/>
      <c r="Q227" s="82"/>
      <c r="R227" s="82"/>
      <c r="S227" s="82">
        <f t="shared" si="43"/>
        <v>213298.80993999995</v>
      </c>
      <c r="T227" s="82">
        <f t="shared" si="44"/>
        <v>222358.45005999773</v>
      </c>
      <c r="U227" s="83">
        <f t="shared" si="45"/>
        <v>0.48960233083227189</v>
      </c>
    </row>
    <row r="228" spans="1:21" s="84" customFormat="1" ht="15.45" customHeight="1" x14ac:dyDescent="0.3">
      <c r="A228" s="80" t="s">
        <v>31</v>
      </c>
      <c r="B228" s="67" t="s">
        <v>34</v>
      </c>
      <c r="C228" s="67" t="s">
        <v>100</v>
      </c>
      <c r="D228" s="54" t="s">
        <v>20</v>
      </c>
      <c r="E228" s="54" t="s">
        <v>74</v>
      </c>
      <c r="F228" s="81">
        <v>52060</v>
      </c>
      <c r="G228" s="97">
        <v>5416.9443800000008</v>
      </c>
      <c r="H228" s="97">
        <v>3392.5611399999998</v>
      </c>
      <c r="I228" s="97">
        <v>590.43712000000016</v>
      </c>
      <c r="J228" s="97">
        <v>419.18711999999999</v>
      </c>
      <c r="K228" s="97">
        <v>1227.1473599999999</v>
      </c>
      <c r="L228" s="97">
        <v>25397.503880000011</v>
      </c>
      <c r="M228" s="97">
        <v>977.11688000000026</v>
      </c>
      <c r="N228" s="97">
        <v>136.04648</v>
      </c>
      <c r="O228" s="97">
        <v>0</v>
      </c>
      <c r="P228" s="82"/>
      <c r="Q228" s="82"/>
      <c r="R228" s="82"/>
      <c r="S228" s="82">
        <f t="shared" si="43"/>
        <v>37556.944360000016</v>
      </c>
      <c r="T228" s="82">
        <f t="shared" si="44"/>
        <v>14503.055639999984</v>
      </c>
      <c r="U228" s="83">
        <f t="shared" si="45"/>
        <v>0.72141652631578979</v>
      </c>
    </row>
    <row r="229" spans="1:21" s="84" customFormat="1" ht="15.45" customHeight="1" x14ac:dyDescent="0.3">
      <c r="A229" s="80" t="s">
        <v>31</v>
      </c>
      <c r="B229" s="67" t="s">
        <v>34</v>
      </c>
      <c r="C229" s="67" t="s">
        <v>100</v>
      </c>
      <c r="D229" s="54" t="s">
        <v>21</v>
      </c>
      <c r="E229" s="54" t="s">
        <v>75</v>
      </c>
      <c r="F229" s="81">
        <v>26304</v>
      </c>
      <c r="G229" s="97">
        <v>118.916</v>
      </c>
      <c r="H229" s="97">
        <v>235.74959999999999</v>
      </c>
      <c r="I229" s="97">
        <v>127.6703</v>
      </c>
      <c r="J229" s="97">
        <v>210.39637999999999</v>
      </c>
      <c r="K229" s="97">
        <v>558.17910000000006</v>
      </c>
      <c r="L229" s="97">
        <v>332.4113200000001</v>
      </c>
      <c r="M229" s="97">
        <v>7.0609800000000007</v>
      </c>
      <c r="N229" s="97">
        <v>1824.1577400000001</v>
      </c>
      <c r="O229" s="97">
        <v>614.00385999999992</v>
      </c>
      <c r="P229" s="82"/>
      <c r="Q229" s="82"/>
      <c r="R229" s="82"/>
      <c r="S229" s="82">
        <f t="shared" si="43"/>
        <v>4028.5452800000003</v>
      </c>
      <c r="T229" s="82">
        <f t="shared" si="44"/>
        <v>22275.454720000002</v>
      </c>
      <c r="U229" s="83">
        <f t="shared" si="45"/>
        <v>0.15315333333333334</v>
      </c>
    </row>
    <row r="230" spans="1:21" s="84" customFormat="1" ht="15.45" customHeight="1" x14ac:dyDescent="0.3">
      <c r="A230" s="80" t="s">
        <v>31</v>
      </c>
      <c r="B230" s="67" t="s">
        <v>34</v>
      </c>
      <c r="C230" s="67" t="s">
        <v>100</v>
      </c>
      <c r="D230" s="54" t="s">
        <v>22</v>
      </c>
      <c r="E230" s="54" t="s">
        <v>76</v>
      </c>
      <c r="F230" s="81">
        <v>34976.10000000002</v>
      </c>
      <c r="G230" s="97">
        <v>312.49152000000009</v>
      </c>
      <c r="H230" s="97">
        <v>16018.22906</v>
      </c>
      <c r="I230" s="97">
        <v>979.08146000000011</v>
      </c>
      <c r="J230" s="97">
        <v>1027.53836</v>
      </c>
      <c r="K230" s="97">
        <v>8313.7217000000001</v>
      </c>
      <c r="L230" s="97">
        <v>485.37456000000009</v>
      </c>
      <c r="M230" s="97">
        <v>901.59974000000011</v>
      </c>
      <c r="N230" s="97">
        <v>270.23797999999999</v>
      </c>
      <c r="O230" s="97">
        <v>5565.6250000000018</v>
      </c>
      <c r="P230" s="82"/>
      <c r="Q230" s="82"/>
      <c r="R230" s="82"/>
      <c r="S230" s="82">
        <f t="shared" si="43"/>
        <v>33873.899380000003</v>
      </c>
      <c r="T230" s="82">
        <f t="shared" si="44"/>
        <v>1102.2006200000178</v>
      </c>
      <c r="U230" s="83">
        <f t="shared" si="45"/>
        <v>0.96848703486094745</v>
      </c>
    </row>
    <row r="231" spans="1:21" s="84" customFormat="1" ht="15.45" customHeight="1" x14ac:dyDescent="0.3">
      <c r="A231" s="80" t="s">
        <v>31</v>
      </c>
      <c r="B231" s="67" t="s">
        <v>34</v>
      </c>
      <c r="C231" s="67" t="s">
        <v>100</v>
      </c>
      <c r="D231" s="54" t="s">
        <v>23</v>
      </c>
      <c r="E231" s="54" t="s">
        <v>77</v>
      </c>
      <c r="F231" s="81">
        <v>9954.420000000011</v>
      </c>
      <c r="G231" s="97">
        <v>164.70414</v>
      </c>
      <c r="H231" s="97">
        <v>156.19644</v>
      </c>
      <c r="I231" s="97">
        <v>132.64340000000001</v>
      </c>
      <c r="J231" s="97">
        <v>184.66229999999999</v>
      </c>
      <c r="K231" s="97">
        <v>173.99</v>
      </c>
      <c r="L231" s="97">
        <v>422.45319999999998</v>
      </c>
      <c r="M231" s="97">
        <v>177.96574000000001</v>
      </c>
      <c r="N231" s="97">
        <v>116.4089</v>
      </c>
      <c r="O231" s="97">
        <v>140.12360000000001</v>
      </c>
      <c r="P231" s="82"/>
      <c r="Q231" s="82"/>
      <c r="R231" s="82"/>
      <c r="S231" s="82">
        <f t="shared" si="43"/>
        <v>1669.1477199999999</v>
      </c>
      <c r="T231" s="82">
        <f t="shared" si="44"/>
        <v>8285.272280000012</v>
      </c>
      <c r="U231" s="83">
        <f t="shared" si="45"/>
        <v>0.16767905312413964</v>
      </c>
    </row>
    <row r="232" spans="1:21" s="84" customFormat="1" ht="15.45" customHeight="1" x14ac:dyDescent="0.3">
      <c r="A232" s="80" t="s">
        <v>31</v>
      </c>
      <c r="B232" s="67" t="s">
        <v>34</v>
      </c>
      <c r="C232" s="67" t="s">
        <v>100</v>
      </c>
      <c r="D232" s="54" t="s">
        <v>24</v>
      </c>
      <c r="E232" s="54" t="s">
        <v>78</v>
      </c>
      <c r="F232" s="81">
        <v>227693.45200000051</v>
      </c>
      <c r="G232" s="97">
        <v>9780.3888999999981</v>
      </c>
      <c r="H232" s="97">
        <v>12213.985659999989</v>
      </c>
      <c r="I232" s="97">
        <v>15305.072819999979</v>
      </c>
      <c r="J232" s="97">
        <v>11476.673580000001</v>
      </c>
      <c r="K232" s="97">
        <v>14571.78305999998</v>
      </c>
      <c r="L232" s="97">
        <v>15258.868200000001</v>
      </c>
      <c r="M232" s="97">
        <v>4780.0916599999964</v>
      </c>
      <c r="N232" s="97">
        <v>9997.9750399999975</v>
      </c>
      <c r="O232" s="97">
        <v>15464.949079999969</v>
      </c>
      <c r="P232" s="82"/>
      <c r="Q232" s="82"/>
      <c r="R232" s="82"/>
      <c r="S232" s="82">
        <f t="shared" si="43"/>
        <v>108849.78799999991</v>
      </c>
      <c r="T232" s="82">
        <f t="shared" si="44"/>
        <v>118843.6640000006</v>
      </c>
      <c r="U232" s="83">
        <f t="shared" si="45"/>
        <v>0.47805409880649385</v>
      </c>
    </row>
    <row r="233" spans="1:21" s="84" customFormat="1" ht="15.45" customHeight="1" x14ac:dyDescent="0.3">
      <c r="A233" s="80" t="s">
        <v>31</v>
      </c>
      <c r="B233" s="67" t="s">
        <v>34</v>
      </c>
      <c r="C233" s="67" t="s">
        <v>100</v>
      </c>
      <c r="D233" s="54" t="s">
        <v>25</v>
      </c>
      <c r="E233" s="54" t="s">
        <v>79</v>
      </c>
      <c r="F233" s="81">
        <v>19527.979999999909</v>
      </c>
      <c r="G233" s="97">
        <v>836.49734000000012</v>
      </c>
      <c r="H233" s="97">
        <v>165.25762</v>
      </c>
      <c r="I233" s="97">
        <v>259.22318000000013</v>
      </c>
      <c r="J233" s="97">
        <v>5441.0591199999972</v>
      </c>
      <c r="K233" s="97">
        <v>207.11660000000001</v>
      </c>
      <c r="L233" s="97">
        <v>1037.4873</v>
      </c>
      <c r="M233" s="97">
        <v>197.02518000000001</v>
      </c>
      <c r="N233" s="97">
        <v>125.18786</v>
      </c>
      <c r="O233" s="97">
        <v>376.97194000000007</v>
      </c>
      <c r="P233" s="82"/>
      <c r="Q233" s="82"/>
      <c r="R233" s="82"/>
      <c r="S233" s="82">
        <f t="shared" si="43"/>
        <v>8645.8261399999974</v>
      </c>
      <c r="T233" s="82">
        <f t="shared" si="44"/>
        <v>10882.153859999911</v>
      </c>
      <c r="U233" s="83">
        <f t="shared" si="45"/>
        <v>0.44274042374070632</v>
      </c>
    </row>
    <row r="234" spans="1:21" s="87" customFormat="1" ht="15.45" customHeight="1" x14ac:dyDescent="0.3">
      <c r="A234" s="56" t="s">
        <v>32</v>
      </c>
      <c r="B234" s="57" t="s">
        <v>54</v>
      </c>
      <c r="C234" s="69"/>
      <c r="D234" s="57"/>
      <c r="E234" s="69"/>
      <c r="F234" s="76">
        <f>SUM(F235:F261)</f>
        <v>8435971.7412001416</v>
      </c>
      <c r="G234" s="76">
        <f>SUM(G235:G261)</f>
        <v>496559.74024999997</v>
      </c>
      <c r="H234" s="76">
        <f t="shared" ref="H234:R234" si="46">SUM(H235:H261)</f>
        <v>538630.31704999984</v>
      </c>
      <c r="I234" s="76">
        <f t="shared" si="46"/>
        <v>681405.40784232644</v>
      </c>
      <c r="J234" s="76">
        <f t="shared" si="46"/>
        <v>653446.87939999998</v>
      </c>
      <c r="K234" s="76">
        <f t="shared" si="46"/>
        <v>752987.1824200016</v>
      </c>
      <c r="L234" s="76">
        <f t="shared" si="46"/>
        <v>657935.56412668433</v>
      </c>
      <c r="M234" s="76">
        <f t="shared" si="46"/>
        <v>519089.97374235909</v>
      </c>
      <c r="N234" s="76">
        <f t="shared" si="46"/>
        <v>647472.43449672055</v>
      </c>
      <c r="O234" s="76">
        <f t="shared" si="46"/>
        <v>793502.99582592153</v>
      </c>
      <c r="P234" s="76">
        <f t="shared" si="46"/>
        <v>0</v>
      </c>
      <c r="Q234" s="76">
        <f t="shared" si="46"/>
        <v>0</v>
      </c>
      <c r="R234" s="76">
        <f t="shared" si="46"/>
        <v>0</v>
      </c>
      <c r="S234" s="72">
        <f t="shared" si="43"/>
        <v>5741030.4951540129</v>
      </c>
      <c r="T234" s="72">
        <f t="shared" si="44"/>
        <v>2694941.2460461287</v>
      </c>
      <c r="U234" s="74">
        <f t="shared" si="45"/>
        <v>0.68054169350942684</v>
      </c>
    </row>
    <row r="235" spans="1:21" s="84" customFormat="1" ht="15.45" customHeight="1" x14ac:dyDescent="0.3">
      <c r="A235" s="80" t="s">
        <v>32</v>
      </c>
      <c r="B235" s="58" t="s">
        <v>33</v>
      </c>
      <c r="C235" s="67" t="s">
        <v>100</v>
      </c>
      <c r="D235" s="54" t="s">
        <v>2</v>
      </c>
      <c r="E235" s="58" t="s">
        <v>55</v>
      </c>
      <c r="F235" s="81">
        <v>285592.82500000001</v>
      </c>
      <c r="G235" s="97">
        <v>0</v>
      </c>
      <c r="H235" s="97">
        <v>0</v>
      </c>
      <c r="I235" s="97">
        <v>5837.9874</v>
      </c>
      <c r="J235" s="97">
        <v>78934.516499999983</v>
      </c>
      <c r="K235" s="97">
        <v>0</v>
      </c>
      <c r="L235" s="97">
        <v>27353.11565</v>
      </c>
      <c r="M235" s="97">
        <v>0</v>
      </c>
      <c r="N235" s="97">
        <v>4648.9166500000001</v>
      </c>
      <c r="O235" s="97">
        <v>37384.449549999998</v>
      </c>
      <c r="P235" s="82"/>
      <c r="Q235" s="82"/>
      <c r="R235" s="82"/>
      <c r="S235" s="82">
        <f t="shared" si="43"/>
        <v>154158.98574999996</v>
      </c>
      <c r="T235" s="82">
        <f t="shared" si="44"/>
        <v>131433.83925000005</v>
      </c>
      <c r="U235" s="83">
        <f t="shared" si="45"/>
        <v>0.5397859198668592</v>
      </c>
    </row>
    <row r="236" spans="1:21" s="84" customFormat="1" ht="15.45" customHeight="1" x14ac:dyDescent="0.3">
      <c r="A236" s="80" t="s">
        <v>32</v>
      </c>
      <c r="B236" s="58" t="s">
        <v>33</v>
      </c>
      <c r="C236" s="67" t="s">
        <v>100</v>
      </c>
      <c r="D236" s="54" t="s">
        <v>3</v>
      </c>
      <c r="E236" s="54" t="s">
        <v>56</v>
      </c>
      <c r="F236" s="81">
        <v>24500</v>
      </c>
      <c r="G236" s="97">
        <v>0</v>
      </c>
      <c r="H236" s="97">
        <v>0</v>
      </c>
      <c r="I236" s="97">
        <v>0</v>
      </c>
      <c r="J236" s="97">
        <v>0</v>
      </c>
      <c r="K236" s="97">
        <v>11162.7194</v>
      </c>
      <c r="L236" s="97">
        <v>0</v>
      </c>
      <c r="M236" s="97">
        <v>11873.5036</v>
      </c>
      <c r="N236" s="97">
        <v>0</v>
      </c>
      <c r="O236" s="97">
        <v>0</v>
      </c>
      <c r="P236" s="82"/>
      <c r="Q236" s="82"/>
      <c r="R236" s="82"/>
      <c r="S236" s="82">
        <f t="shared" si="43"/>
        <v>23036.222999999998</v>
      </c>
      <c r="T236" s="82">
        <f t="shared" si="44"/>
        <v>1463.7770000000019</v>
      </c>
      <c r="U236" s="83">
        <f t="shared" si="45"/>
        <v>0.94025399999999992</v>
      </c>
    </row>
    <row r="237" spans="1:21" s="84" customFormat="1" ht="15.45" customHeight="1" x14ac:dyDescent="0.3">
      <c r="A237" s="80" t="s">
        <v>32</v>
      </c>
      <c r="B237" s="58" t="s">
        <v>33</v>
      </c>
      <c r="C237" s="67" t="s">
        <v>100</v>
      </c>
      <c r="D237" s="54">
        <v>1551</v>
      </c>
      <c r="E237" s="54" t="s">
        <v>57</v>
      </c>
      <c r="F237" s="81">
        <v>679920.40222013823</v>
      </c>
      <c r="G237" s="97">
        <v>0</v>
      </c>
      <c r="H237" s="97">
        <v>0</v>
      </c>
      <c r="I237" s="97">
        <v>60368.066792326463</v>
      </c>
      <c r="J237" s="97">
        <v>0</v>
      </c>
      <c r="K237" s="97">
        <v>44624.128770001582</v>
      </c>
      <c r="L237" s="97">
        <v>23660.84612668441</v>
      </c>
      <c r="M237" s="97">
        <v>28457.79779235923</v>
      </c>
      <c r="N237" s="97">
        <v>66181.828096720288</v>
      </c>
      <c r="O237" s="97">
        <v>85690.092125921685</v>
      </c>
      <c r="P237" s="82"/>
      <c r="Q237" s="82"/>
      <c r="R237" s="82"/>
      <c r="S237" s="82">
        <f t="shared" si="43"/>
        <v>308982.75970401365</v>
      </c>
      <c r="T237" s="82">
        <f t="shared" si="44"/>
        <v>370937.64251612459</v>
      </c>
      <c r="U237" s="83">
        <f t="shared" si="45"/>
        <v>0.45443960601137268</v>
      </c>
    </row>
    <row r="238" spans="1:21" s="84" customFormat="1" ht="15.45" customHeight="1" x14ac:dyDescent="0.3">
      <c r="A238" s="80" t="s">
        <v>32</v>
      </c>
      <c r="B238" s="58" t="s">
        <v>33</v>
      </c>
      <c r="C238" s="67" t="s">
        <v>100</v>
      </c>
      <c r="D238" s="54">
        <v>1560</v>
      </c>
      <c r="E238" s="54" t="s">
        <v>84</v>
      </c>
      <c r="F238" s="81"/>
      <c r="G238" s="97">
        <v>1725.9980499999999</v>
      </c>
      <c r="H238" s="96"/>
      <c r="I238" s="96"/>
      <c r="J238" s="97">
        <v>6994.26</v>
      </c>
      <c r="K238" s="97">
        <v>1507.3526999999999</v>
      </c>
      <c r="L238" s="96"/>
      <c r="M238" s="96"/>
      <c r="N238" s="96"/>
      <c r="O238" s="97">
        <v>2403.6950000000002</v>
      </c>
      <c r="P238" s="82"/>
      <c r="Q238" s="82"/>
      <c r="R238" s="82"/>
      <c r="S238" s="82">
        <f t="shared" ref="S238" si="47">SUM(G238:R238)</f>
        <v>12631.30575</v>
      </c>
      <c r="T238" s="82">
        <f t="shared" ref="T238" si="48">F238-S238</f>
        <v>-12631.30575</v>
      </c>
      <c r="U238" s="83"/>
    </row>
    <row r="239" spans="1:21" s="84" customFormat="1" ht="15.45" customHeight="1" x14ac:dyDescent="0.3">
      <c r="A239" s="80" t="s">
        <v>32</v>
      </c>
      <c r="B239" s="67" t="s">
        <v>34</v>
      </c>
      <c r="C239" s="67" t="s">
        <v>100</v>
      </c>
      <c r="D239" s="54" t="s">
        <v>96</v>
      </c>
      <c r="E239" s="68" t="s">
        <v>101</v>
      </c>
      <c r="F239" s="81">
        <v>2450</v>
      </c>
      <c r="G239" s="97">
        <v>0</v>
      </c>
      <c r="H239" s="97">
        <v>0</v>
      </c>
      <c r="I239" s="97">
        <v>0</v>
      </c>
      <c r="J239" s="97">
        <v>0</v>
      </c>
      <c r="K239" s="97">
        <v>0</v>
      </c>
      <c r="L239" s="97">
        <v>0</v>
      </c>
      <c r="M239" s="97">
        <v>0</v>
      </c>
      <c r="N239" s="97">
        <v>0</v>
      </c>
      <c r="O239" s="97">
        <v>0</v>
      </c>
      <c r="P239" s="82"/>
      <c r="Q239" s="82"/>
      <c r="R239" s="82"/>
      <c r="S239" s="82">
        <f t="shared" si="43"/>
        <v>0</v>
      </c>
      <c r="T239" s="82">
        <f t="shared" si="44"/>
        <v>2450</v>
      </c>
      <c r="U239" s="83">
        <f t="shared" si="45"/>
        <v>0</v>
      </c>
    </row>
    <row r="240" spans="1:21" s="84" customFormat="1" ht="15.45" customHeight="1" x14ac:dyDescent="0.3">
      <c r="A240" s="80" t="s">
        <v>32</v>
      </c>
      <c r="B240" s="67" t="s">
        <v>34</v>
      </c>
      <c r="C240" s="67" t="s">
        <v>100</v>
      </c>
      <c r="D240" s="54" t="s">
        <v>4</v>
      </c>
      <c r="E240" s="54" t="s">
        <v>58</v>
      </c>
      <c r="F240" s="81">
        <v>975743.86000000034</v>
      </c>
      <c r="G240" s="97">
        <v>80229.383150000009</v>
      </c>
      <c r="H240" s="97">
        <v>84298.629799999995</v>
      </c>
      <c r="I240" s="97">
        <v>88118.412549999994</v>
      </c>
      <c r="J240" s="97">
        <v>91776.549199999979</v>
      </c>
      <c r="K240" s="97">
        <v>95611.867400000003</v>
      </c>
      <c r="L240" s="97">
        <v>97702.952199999985</v>
      </c>
      <c r="M240" s="97">
        <v>96061.868699999977</v>
      </c>
      <c r="N240" s="97">
        <v>99179.80975</v>
      </c>
      <c r="O240" s="97">
        <v>102939.60915</v>
      </c>
      <c r="P240" s="82"/>
      <c r="Q240" s="82"/>
      <c r="R240" s="82"/>
      <c r="S240" s="82">
        <f t="shared" si="43"/>
        <v>835919.08189999999</v>
      </c>
      <c r="T240" s="82">
        <f t="shared" si="44"/>
        <v>139824.77810000035</v>
      </c>
      <c r="U240" s="83">
        <f t="shared" si="45"/>
        <v>0.85669930006016093</v>
      </c>
    </row>
    <row r="241" spans="1:21" s="84" customFormat="1" ht="15.45" customHeight="1" x14ac:dyDescent="0.3">
      <c r="A241" s="80" t="s">
        <v>32</v>
      </c>
      <c r="B241" s="67" t="s">
        <v>34</v>
      </c>
      <c r="C241" s="67" t="s">
        <v>100</v>
      </c>
      <c r="D241" s="54" t="s">
        <v>5</v>
      </c>
      <c r="E241" s="54" t="s">
        <v>59</v>
      </c>
      <c r="F241" s="81">
        <v>1635578.5950000009</v>
      </c>
      <c r="G241" s="97">
        <v>118067.9157</v>
      </c>
      <c r="H241" s="97">
        <v>123954.30039999999</v>
      </c>
      <c r="I241" s="97">
        <v>125278.4715</v>
      </c>
      <c r="J241" s="97">
        <v>130927.15965</v>
      </c>
      <c r="K241" s="97">
        <v>136143.66045</v>
      </c>
      <c r="L241" s="97">
        <v>135296.15155000001</v>
      </c>
      <c r="M241" s="97">
        <v>127614.03200000001</v>
      </c>
      <c r="N241" s="97">
        <v>129407.90240000001</v>
      </c>
      <c r="O241" s="97">
        <v>128723.11515</v>
      </c>
      <c r="P241" s="82"/>
      <c r="Q241" s="82"/>
      <c r="R241" s="82"/>
      <c r="S241" s="82">
        <f t="shared" si="43"/>
        <v>1155412.7088000001</v>
      </c>
      <c r="T241" s="82">
        <f t="shared" si="44"/>
        <v>480165.88620000076</v>
      </c>
      <c r="U241" s="83">
        <f t="shared" si="45"/>
        <v>0.70642444963031537</v>
      </c>
    </row>
    <row r="242" spans="1:21" s="84" customFormat="1" ht="15.45" customHeight="1" x14ac:dyDescent="0.3">
      <c r="A242" s="80" t="s">
        <v>32</v>
      </c>
      <c r="B242" s="67" t="s">
        <v>34</v>
      </c>
      <c r="C242" s="67" t="s">
        <v>100</v>
      </c>
      <c r="D242" s="54" t="s">
        <v>6</v>
      </c>
      <c r="E242" s="54" t="s">
        <v>60</v>
      </c>
      <c r="F242" s="81">
        <v>81627.13999999997</v>
      </c>
      <c r="G242" s="97">
        <v>5639.9</v>
      </c>
      <c r="H242" s="97">
        <v>6769.3500000000013</v>
      </c>
      <c r="I242" s="97">
        <v>6244.5599999999986</v>
      </c>
      <c r="J242" s="97">
        <v>7297.6924999999992</v>
      </c>
      <c r="K242" s="97">
        <v>10405.885</v>
      </c>
      <c r="L242" s="97">
        <v>18640.580000000002</v>
      </c>
      <c r="M242" s="97">
        <v>6328.35</v>
      </c>
      <c r="N242" s="97">
        <v>7978.9982999999993</v>
      </c>
      <c r="O242" s="97">
        <v>17442.775000000001</v>
      </c>
      <c r="P242" s="82"/>
      <c r="Q242" s="82"/>
      <c r="R242" s="82"/>
      <c r="S242" s="82">
        <f t="shared" si="43"/>
        <v>86748.090800000005</v>
      </c>
      <c r="T242" s="82">
        <f t="shared" si="44"/>
        <v>-5120.9508000000351</v>
      </c>
      <c r="U242" s="83">
        <f t="shared" si="45"/>
        <v>1.0627358841679377</v>
      </c>
    </row>
    <row r="243" spans="1:21" s="84" customFormat="1" ht="15.45" customHeight="1" x14ac:dyDescent="0.3">
      <c r="A243" s="80" t="s">
        <v>32</v>
      </c>
      <c r="B243" s="67" t="s">
        <v>34</v>
      </c>
      <c r="C243" s="67" t="s">
        <v>100</v>
      </c>
      <c r="D243" s="54" t="s">
        <v>7</v>
      </c>
      <c r="E243" s="54" t="s">
        <v>61</v>
      </c>
      <c r="F243" s="81">
        <v>215399.58999999991</v>
      </c>
      <c r="G243" s="97">
        <v>691.63499999999999</v>
      </c>
      <c r="H243" s="97">
        <v>1307.075</v>
      </c>
      <c r="I243" s="97">
        <v>549.53499999999997</v>
      </c>
      <c r="J243" s="97">
        <v>7828.4850000000006</v>
      </c>
      <c r="K243" s="97">
        <v>44523.850000000013</v>
      </c>
      <c r="L243" s="97">
        <v>3458.1750000000002</v>
      </c>
      <c r="M243" s="97">
        <v>545.61500000000001</v>
      </c>
      <c r="N243" s="97">
        <v>3985.9245999999989</v>
      </c>
      <c r="O243" s="97">
        <v>4650.3450000000012</v>
      </c>
      <c r="P243" s="82"/>
      <c r="Q243" s="82"/>
      <c r="R243" s="82"/>
      <c r="S243" s="82">
        <f t="shared" si="43"/>
        <v>67540.639600000024</v>
      </c>
      <c r="T243" s="82">
        <f t="shared" si="44"/>
        <v>147858.95039999989</v>
      </c>
      <c r="U243" s="83">
        <f t="shared" si="45"/>
        <v>0.31355974075902399</v>
      </c>
    </row>
    <row r="244" spans="1:21" s="84" customFormat="1" ht="15.45" customHeight="1" x14ac:dyDescent="0.3">
      <c r="A244" s="80" t="s">
        <v>32</v>
      </c>
      <c r="B244" s="67" t="s">
        <v>34</v>
      </c>
      <c r="C244" s="67" t="s">
        <v>100</v>
      </c>
      <c r="D244" s="54" t="s">
        <v>8</v>
      </c>
      <c r="E244" s="54" t="s">
        <v>62</v>
      </c>
      <c r="F244" s="81">
        <v>11931.500000000009</v>
      </c>
      <c r="G244" s="97">
        <v>1199.4906000000001</v>
      </c>
      <c r="H244" s="97">
        <v>625.19589999999994</v>
      </c>
      <c r="I244" s="97">
        <v>812.64784999999983</v>
      </c>
      <c r="J244" s="97">
        <v>422.44369999999992</v>
      </c>
      <c r="K244" s="97">
        <v>143.97915</v>
      </c>
      <c r="L244" s="97">
        <v>970.91295000000002</v>
      </c>
      <c r="M244" s="97">
        <v>98.450800000000001</v>
      </c>
      <c r="N244" s="97">
        <v>457.84129999999988</v>
      </c>
      <c r="O244" s="97">
        <v>662.51675</v>
      </c>
      <c r="P244" s="82"/>
      <c r="Q244" s="82"/>
      <c r="R244" s="82"/>
      <c r="S244" s="82">
        <f t="shared" si="43"/>
        <v>5393.4789999999994</v>
      </c>
      <c r="T244" s="82">
        <f t="shared" si="44"/>
        <v>6538.0210000000097</v>
      </c>
      <c r="U244" s="83">
        <f t="shared" si="45"/>
        <v>0.4520369609856259</v>
      </c>
    </row>
    <row r="245" spans="1:21" s="84" customFormat="1" ht="15.45" customHeight="1" x14ac:dyDescent="0.3">
      <c r="A245" s="80" t="s">
        <v>32</v>
      </c>
      <c r="B245" s="67" t="s">
        <v>34</v>
      </c>
      <c r="C245" s="67" t="s">
        <v>100</v>
      </c>
      <c r="D245" s="54" t="s">
        <v>9</v>
      </c>
      <c r="E245" s="54" t="s">
        <v>63</v>
      </c>
      <c r="F245" s="81">
        <v>976758.74898000073</v>
      </c>
      <c r="G245" s="97">
        <v>70754.20659999999</v>
      </c>
      <c r="H245" s="97">
        <v>74574.998749999999</v>
      </c>
      <c r="I245" s="97">
        <v>75792.680599999992</v>
      </c>
      <c r="J245" s="97">
        <v>79124.126900000003</v>
      </c>
      <c r="K245" s="97">
        <v>83013.952699999994</v>
      </c>
      <c r="L245" s="97">
        <v>86600.196550000008</v>
      </c>
      <c r="M245" s="97">
        <v>78534.093399999983</v>
      </c>
      <c r="N245" s="97">
        <v>81214.111650000035</v>
      </c>
      <c r="O245" s="97">
        <v>85426.9087</v>
      </c>
      <c r="P245" s="82"/>
      <c r="Q245" s="82"/>
      <c r="R245" s="82"/>
      <c r="S245" s="82">
        <f t="shared" si="43"/>
        <v>715035.27585000009</v>
      </c>
      <c r="T245" s="82">
        <f t="shared" si="44"/>
        <v>261723.47313000064</v>
      </c>
      <c r="U245" s="83">
        <f t="shared" si="45"/>
        <v>0.73204901066582673</v>
      </c>
    </row>
    <row r="246" spans="1:21" s="84" customFormat="1" ht="15.45" customHeight="1" x14ac:dyDescent="0.3">
      <c r="A246" s="80" t="s">
        <v>32</v>
      </c>
      <c r="B246" s="67" t="s">
        <v>34</v>
      </c>
      <c r="C246" s="67" t="s">
        <v>100</v>
      </c>
      <c r="D246" s="54" t="s">
        <v>10</v>
      </c>
      <c r="E246" s="54" t="s">
        <v>64</v>
      </c>
      <c r="F246" s="81">
        <v>258670.99999999991</v>
      </c>
      <c r="G246" s="97">
        <v>19622.1774</v>
      </c>
      <c r="H246" s="97">
        <v>20134.082849999999</v>
      </c>
      <c r="I246" s="97">
        <v>20516.853700000021</v>
      </c>
      <c r="J246" s="97">
        <v>20733.830600000001</v>
      </c>
      <c r="K246" s="97">
        <v>17294.794999999998</v>
      </c>
      <c r="L246" s="97">
        <v>17201.202550000009</v>
      </c>
      <c r="M246" s="97">
        <v>10796.37825</v>
      </c>
      <c r="N246" s="97">
        <v>12872.118700000001</v>
      </c>
      <c r="O246" s="97">
        <v>19979.21835000001</v>
      </c>
      <c r="P246" s="82"/>
      <c r="Q246" s="82"/>
      <c r="R246" s="82"/>
      <c r="S246" s="82">
        <f t="shared" si="43"/>
        <v>159150.65740000003</v>
      </c>
      <c r="T246" s="82">
        <f t="shared" si="44"/>
        <v>99520.342599999887</v>
      </c>
      <c r="U246" s="83">
        <f t="shared" si="45"/>
        <v>0.61526285281303306</v>
      </c>
    </row>
    <row r="247" spans="1:21" s="84" customFormat="1" ht="15.45" customHeight="1" x14ac:dyDescent="0.3">
      <c r="A247" s="80" t="s">
        <v>32</v>
      </c>
      <c r="B247" s="67" t="s">
        <v>34</v>
      </c>
      <c r="C247" s="67" t="s">
        <v>100</v>
      </c>
      <c r="D247" s="54" t="s">
        <v>11</v>
      </c>
      <c r="E247" s="54" t="s">
        <v>65</v>
      </c>
      <c r="F247" s="81">
        <v>33403.299999999923</v>
      </c>
      <c r="G247" s="97">
        <v>2560.3749499999999</v>
      </c>
      <c r="H247" s="97">
        <v>1138.8702499999999</v>
      </c>
      <c r="I247" s="97">
        <v>387.7321</v>
      </c>
      <c r="J247" s="97">
        <v>1565.73865</v>
      </c>
      <c r="K247" s="97">
        <v>5605.9209499999997</v>
      </c>
      <c r="L247" s="97">
        <v>4805.4986000000008</v>
      </c>
      <c r="M247" s="97">
        <v>8209.9524500000025</v>
      </c>
      <c r="N247" s="97">
        <v>4890.7953500000021</v>
      </c>
      <c r="O247" s="97">
        <v>5794.8110499999993</v>
      </c>
      <c r="P247" s="82"/>
      <c r="Q247" s="82"/>
      <c r="R247" s="82"/>
      <c r="S247" s="82">
        <f t="shared" si="43"/>
        <v>34959.694349999998</v>
      </c>
      <c r="T247" s="82">
        <f t="shared" si="44"/>
        <v>-1556.3943500000751</v>
      </c>
      <c r="U247" s="83">
        <f t="shared" si="45"/>
        <v>1.0465940296318053</v>
      </c>
    </row>
    <row r="248" spans="1:21" s="84" customFormat="1" ht="15.45" customHeight="1" x14ac:dyDescent="0.3">
      <c r="A248" s="80" t="s">
        <v>32</v>
      </c>
      <c r="B248" s="67" t="s">
        <v>34</v>
      </c>
      <c r="C248" s="67" t="s">
        <v>100</v>
      </c>
      <c r="D248" s="54" t="s">
        <v>12</v>
      </c>
      <c r="E248" s="54" t="s">
        <v>66</v>
      </c>
      <c r="F248" s="81">
        <v>17787</v>
      </c>
      <c r="G248" s="97">
        <v>865.86185000000012</v>
      </c>
      <c r="H248" s="97">
        <v>2121.7465499999998</v>
      </c>
      <c r="I248" s="97">
        <v>2028.3010999999999</v>
      </c>
      <c r="J248" s="97">
        <v>1955.8888999999999</v>
      </c>
      <c r="K248" s="97">
        <v>1074.51855</v>
      </c>
      <c r="L248" s="97">
        <v>2243.9942000000001</v>
      </c>
      <c r="M248" s="97">
        <v>457.21900000000011</v>
      </c>
      <c r="N248" s="97">
        <v>8.5750000000000011</v>
      </c>
      <c r="O248" s="97">
        <v>2725.60295</v>
      </c>
      <c r="P248" s="82"/>
      <c r="Q248" s="82"/>
      <c r="R248" s="82"/>
      <c r="S248" s="82">
        <f t="shared" si="43"/>
        <v>13481.708100000002</v>
      </c>
      <c r="T248" s="82">
        <f t="shared" si="44"/>
        <v>4305.2918999999983</v>
      </c>
      <c r="U248" s="83">
        <f t="shared" si="45"/>
        <v>0.75795289256198362</v>
      </c>
    </row>
    <row r="249" spans="1:21" s="84" customFormat="1" ht="15.45" customHeight="1" x14ac:dyDescent="0.3">
      <c r="A249" s="80" t="s">
        <v>32</v>
      </c>
      <c r="B249" s="67" t="s">
        <v>34</v>
      </c>
      <c r="C249" s="67" t="s">
        <v>100</v>
      </c>
      <c r="D249" s="54" t="s">
        <v>13</v>
      </c>
      <c r="E249" s="54" t="s">
        <v>67</v>
      </c>
      <c r="F249" s="81">
        <v>788392.60500000138</v>
      </c>
      <c r="G249" s="97">
        <v>85808.344299999939</v>
      </c>
      <c r="H249" s="97">
        <v>76086.746750000006</v>
      </c>
      <c r="I249" s="97">
        <v>77116.523399999918</v>
      </c>
      <c r="J249" s="97">
        <v>44398.11109999998</v>
      </c>
      <c r="K249" s="97">
        <v>52070.562950000007</v>
      </c>
      <c r="L249" s="97">
        <v>62672.313199999902</v>
      </c>
      <c r="M249" s="97">
        <v>50726.595849999983</v>
      </c>
      <c r="N249" s="97">
        <v>61670.32935</v>
      </c>
      <c r="O249" s="97">
        <v>70221.605999999956</v>
      </c>
      <c r="P249" s="82"/>
      <c r="Q249" s="82"/>
      <c r="R249" s="82"/>
      <c r="S249" s="82">
        <f t="shared" si="43"/>
        <v>580771.13289999973</v>
      </c>
      <c r="T249" s="82">
        <f t="shared" si="44"/>
        <v>207621.47210000164</v>
      </c>
      <c r="U249" s="83">
        <f t="shared" si="45"/>
        <v>0.73665218219544149</v>
      </c>
    </row>
    <row r="250" spans="1:21" s="84" customFormat="1" ht="15.45" customHeight="1" x14ac:dyDescent="0.3">
      <c r="A250" s="80" t="s">
        <v>32</v>
      </c>
      <c r="B250" s="67" t="s">
        <v>34</v>
      </c>
      <c r="C250" s="67" t="s">
        <v>100</v>
      </c>
      <c r="D250" s="54" t="s">
        <v>14</v>
      </c>
      <c r="E250" s="54" t="s">
        <v>68</v>
      </c>
      <c r="F250" s="81">
        <v>805067.55000000121</v>
      </c>
      <c r="G250" s="97">
        <v>48915.87924999994</v>
      </c>
      <c r="H250" s="97">
        <v>64159.899299999917</v>
      </c>
      <c r="I250" s="97">
        <v>71487.464650000009</v>
      </c>
      <c r="J250" s="97">
        <v>93383.2837</v>
      </c>
      <c r="K250" s="97">
        <v>92058.269800000155</v>
      </c>
      <c r="L250" s="97">
        <v>63652.276449999932</v>
      </c>
      <c r="M250" s="97">
        <v>35871.613749999982</v>
      </c>
      <c r="N250" s="97">
        <v>44730.777000000031</v>
      </c>
      <c r="O250" s="97">
        <v>54160.662850000008</v>
      </c>
      <c r="P250" s="82"/>
      <c r="Q250" s="82"/>
      <c r="R250" s="82"/>
      <c r="S250" s="82">
        <f t="shared" si="43"/>
        <v>568420.12674999982</v>
      </c>
      <c r="T250" s="82">
        <f t="shared" si="44"/>
        <v>236647.42325000139</v>
      </c>
      <c r="U250" s="83">
        <f t="shared" si="45"/>
        <v>0.70605271166375916</v>
      </c>
    </row>
    <row r="251" spans="1:21" s="84" customFormat="1" ht="15.45" customHeight="1" x14ac:dyDescent="0.3">
      <c r="A251" s="80" t="s">
        <v>32</v>
      </c>
      <c r="B251" s="67" t="s">
        <v>34</v>
      </c>
      <c r="C251" s="67" t="s">
        <v>100</v>
      </c>
      <c r="D251" s="54" t="s">
        <v>15</v>
      </c>
      <c r="E251" s="54" t="s">
        <v>69</v>
      </c>
      <c r="F251" s="81">
        <v>225154.99999999991</v>
      </c>
      <c r="G251" s="97">
        <v>4656.8080999999993</v>
      </c>
      <c r="H251" s="97">
        <v>7268.1675500000001</v>
      </c>
      <c r="I251" s="97">
        <v>15491.203</v>
      </c>
      <c r="J251" s="97">
        <v>15362.3428</v>
      </c>
      <c r="K251" s="97">
        <v>35772.68275</v>
      </c>
      <c r="L251" s="97">
        <v>8881.0344000000005</v>
      </c>
      <c r="M251" s="97">
        <v>20582.8763</v>
      </c>
      <c r="N251" s="97">
        <v>54269.489400000013</v>
      </c>
      <c r="O251" s="97">
        <v>18632.899249999991</v>
      </c>
      <c r="P251" s="82"/>
      <c r="Q251" s="82"/>
      <c r="R251" s="82"/>
      <c r="S251" s="82">
        <f t="shared" si="43"/>
        <v>180917.50355000002</v>
      </c>
      <c r="T251" s="82">
        <f t="shared" si="44"/>
        <v>44237.49644999989</v>
      </c>
      <c r="U251" s="83">
        <f t="shared" si="45"/>
        <v>0.80352425462459232</v>
      </c>
    </row>
    <row r="252" spans="1:21" s="84" customFormat="1" ht="15.45" customHeight="1" x14ac:dyDescent="0.3">
      <c r="A252" s="80" t="s">
        <v>32</v>
      </c>
      <c r="B252" s="67" t="s">
        <v>34</v>
      </c>
      <c r="C252" s="67" t="s">
        <v>100</v>
      </c>
      <c r="D252" s="54" t="s">
        <v>16</v>
      </c>
      <c r="E252" s="54" t="s">
        <v>70</v>
      </c>
      <c r="F252" s="81">
        <v>154778.01499999981</v>
      </c>
      <c r="G252" s="97">
        <v>10464.74135</v>
      </c>
      <c r="H252" s="97">
        <v>8578.0674000000017</v>
      </c>
      <c r="I252" s="97">
        <v>12784.8105</v>
      </c>
      <c r="J252" s="97">
        <v>7808.9536000000026</v>
      </c>
      <c r="K252" s="97">
        <v>11346.0921</v>
      </c>
      <c r="L252" s="97">
        <v>16692.114600000001</v>
      </c>
      <c r="M252" s="97">
        <v>15615.88105</v>
      </c>
      <c r="N252" s="97">
        <v>8524.3903499999997</v>
      </c>
      <c r="O252" s="97">
        <v>15152.85065</v>
      </c>
      <c r="P252" s="82"/>
      <c r="Q252" s="82"/>
      <c r="R252" s="82"/>
      <c r="S252" s="82">
        <f t="shared" si="43"/>
        <v>106967.90160000001</v>
      </c>
      <c r="T252" s="82">
        <f t="shared" si="44"/>
        <v>47810.113399999798</v>
      </c>
      <c r="U252" s="83">
        <f t="shared" si="45"/>
        <v>0.69110526840649911</v>
      </c>
    </row>
    <row r="253" spans="1:21" s="84" customFormat="1" ht="15.45" customHeight="1" x14ac:dyDescent="0.3">
      <c r="A253" s="80" t="s">
        <v>32</v>
      </c>
      <c r="B253" s="67" t="s">
        <v>34</v>
      </c>
      <c r="C253" s="67" t="s">
        <v>100</v>
      </c>
      <c r="D253" s="54" t="s">
        <v>17</v>
      </c>
      <c r="E253" s="54" t="s">
        <v>71</v>
      </c>
      <c r="F253" s="81">
        <v>512777.64999999938</v>
      </c>
      <c r="G253" s="97">
        <v>18496.1574</v>
      </c>
      <c r="H253" s="97">
        <v>24292.617300000002</v>
      </c>
      <c r="I253" s="97">
        <v>87355.889250000022</v>
      </c>
      <c r="J253" s="97">
        <v>28224.62720000001</v>
      </c>
      <c r="K253" s="97">
        <v>38920.462349999987</v>
      </c>
      <c r="L253" s="97">
        <v>28124.81419999999</v>
      </c>
      <c r="M253" s="97">
        <v>8546.9156500000026</v>
      </c>
      <c r="N253" s="97">
        <v>30599.96100000001</v>
      </c>
      <c r="O253" s="97">
        <v>77577.973549999981</v>
      </c>
      <c r="P253" s="82"/>
      <c r="Q253" s="82"/>
      <c r="R253" s="82"/>
      <c r="S253" s="82">
        <f t="shared" si="43"/>
        <v>342139.4179</v>
      </c>
      <c r="T253" s="82">
        <f t="shared" si="44"/>
        <v>170638.23209999938</v>
      </c>
      <c r="U253" s="83">
        <f t="shared" si="45"/>
        <v>0.66722763345867442</v>
      </c>
    </row>
    <row r="254" spans="1:21" s="84" customFormat="1" ht="15.45" customHeight="1" x14ac:dyDescent="0.3">
      <c r="A254" s="80" t="s">
        <v>32</v>
      </c>
      <c r="B254" s="67" t="s">
        <v>34</v>
      </c>
      <c r="C254" s="67" t="s">
        <v>100</v>
      </c>
      <c r="D254" s="54" t="s">
        <v>18</v>
      </c>
      <c r="E254" s="54" t="s">
        <v>72</v>
      </c>
      <c r="F254" s="81">
        <v>29588.650000000009</v>
      </c>
      <c r="G254" s="97">
        <v>2417.096500000001</v>
      </c>
      <c r="H254" s="97">
        <v>1466.92525</v>
      </c>
      <c r="I254" s="97">
        <v>1514.9378999999999</v>
      </c>
      <c r="J254" s="97">
        <v>1377.2356500000001</v>
      </c>
      <c r="K254" s="97">
        <v>7002.5140499999998</v>
      </c>
      <c r="L254" s="97">
        <v>1990.7769000000001</v>
      </c>
      <c r="M254" s="97">
        <v>1122.8913500000001</v>
      </c>
      <c r="N254" s="97">
        <v>3276.20615</v>
      </c>
      <c r="O254" s="97">
        <v>4446.5858500000004</v>
      </c>
      <c r="P254" s="82"/>
      <c r="Q254" s="82"/>
      <c r="R254" s="82"/>
      <c r="S254" s="82">
        <f t="shared" si="43"/>
        <v>24615.169600000005</v>
      </c>
      <c r="T254" s="82">
        <f t="shared" si="44"/>
        <v>4973.480400000004</v>
      </c>
      <c r="U254" s="83">
        <f t="shared" si="45"/>
        <v>0.83191256106648992</v>
      </c>
    </row>
    <row r="255" spans="1:21" s="84" customFormat="1" ht="15.45" customHeight="1" x14ac:dyDescent="0.3">
      <c r="A255" s="80" t="s">
        <v>32</v>
      </c>
      <c r="B255" s="67" t="s">
        <v>34</v>
      </c>
      <c r="C255" s="67" t="s">
        <v>100</v>
      </c>
      <c r="D255" s="54" t="s">
        <v>19</v>
      </c>
      <c r="E255" s="54" t="s">
        <v>73</v>
      </c>
      <c r="F255" s="81">
        <v>389547.54999999888</v>
      </c>
      <c r="G255" s="97">
        <v>9573.9311500000003</v>
      </c>
      <c r="H255" s="97">
        <v>13077.786400000001</v>
      </c>
      <c r="I255" s="97">
        <v>14166.18665</v>
      </c>
      <c r="J255" s="97">
        <v>18557.6132</v>
      </c>
      <c r="K255" s="97">
        <v>42303.512999999977</v>
      </c>
      <c r="L255" s="97">
        <v>19598.630450000001</v>
      </c>
      <c r="M255" s="97">
        <v>11350.27915</v>
      </c>
      <c r="N255" s="97">
        <v>22424.264449999999</v>
      </c>
      <c r="O255" s="97">
        <v>39671.184000000008</v>
      </c>
      <c r="P255" s="82"/>
      <c r="Q255" s="82"/>
      <c r="R255" s="82"/>
      <c r="S255" s="82">
        <f t="shared" si="43"/>
        <v>190723.38845</v>
      </c>
      <c r="T255" s="82">
        <f t="shared" si="44"/>
        <v>198824.16154999888</v>
      </c>
      <c r="U255" s="83">
        <f t="shared" si="45"/>
        <v>0.48960233083227078</v>
      </c>
    </row>
    <row r="256" spans="1:21" s="84" customFormat="1" ht="15.45" customHeight="1" x14ac:dyDescent="0.3">
      <c r="A256" s="80" t="s">
        <v>32</v>
      </c>
      <c r="B256" s="67" t="s">
        <v>34</v>
      </c>
      <c r="C256" s="67" t="s">
        <v>100</v>
      </c>
      <c r="D256" s="54" t="s">
        <v>20</v>
      </c>
      <c r="E256" s="54" t="s">
        <v>74</v>
      </c>
      <c r="F256" s="81">
        <v>46549.999999999993</v>
      </c>
      <c r="G256" s="97">
        <v>4843.6181500000012</v>
      </c>
      <c r="H256" s="97">
        <v>3033.4944500000001</v>
      </c>
      <c r="I256" s="97">
        <v>527.9455999999999</v>
      </c>
      <c r="J256" s="97">
        <v>374.82060000000001</v>
      </c>
      <c r="K256" s="97">
        <v>1097.2668000000001</v>
      </c>
      <c r="L256" s="97">
        <v>22709.446899999999</v>
      </c>
      <c r="M256" s="97">
        <v>873.69940000000008</v>
      </c>
      <c r="N256" s="97">
        <v>121.6474</v>
      </c>
      <c r="O256" s="97">
        <v>0</v>
      </c>
      <c r="P256" s="82"/>
      <c r="Q256" s="82"/>
      <c r="R256" s="82"/>
      <c r="S256" s="82">
        <f t="shared" si="43"/>
        <v>33581.939299999998</v>
      </c>
      <c r="T256" s="82">
        <f t="shared" si="44"/>
        <v>12968.060699999995</v>
      </c>
      <c r="U256" s="83">
        <f t="shared" si="45"/>
        <v>0.72141652631578956</v>
      </c>
    </row>
    <row r="257" spans="1:21" s="84" customFormat="1" ht="15.45" customHeight="1" x14ac:dyDescent="0.3">
      <c r="A257" s="80" t="s">
        <v>32</v>
      </c>
      <c r="B257" s="67" t="s">
        <v>34</v>
      </c>
      <c r="C257" s="67" t="s">
        <v>100</v>
      </c>
      <c r="D257" s="54" t="s">
        <v>21</v>
      </c>
      <c r="E257" s="54" t="s">
        <v>75</v>
      </c>
      <c r="F257" s="81">
        <v>23520</v>
      </c>
      <c r="G257" s="97">
        <v>106.33</v>
      </c>
      <c r="H257" s="97">
        <v>210.798</v>
      </c>
      <c r="I257" s="97">
        <v>114.15774999999999</v>
      </c>
      <c r="J257" s="97">
        <v>188.12815000000001</v>
      </c>
      <c r="K257" s="97">
        <v>499.10174999999998</v>
      </c>
      <c r="L257" s="97">
        <v>297.22910000000007</v>
      </c>
      <c r="M257" s="97">
        <v>6.3136500000000009</v>
      </c>
      <c r="N257" s="97">
        <v>1631.08995</v>
      </c>
      <c r="O257" s="97">
        <v>549.01805000000002</v>
      </c>
      <c r="P257" s="82"/>
      <c r="Q257" s="82"/>
      <c r="R257" s="82"/>
      <c r="S257" s="82">
        <f t="shared" si="43"/>
        <v>3602.1664000000005</v>
      </c>
      <c r="T257" s="82">
        <f t="shared" si="44"/>
        <v>19917.833599999998</v>
      </c>
      <c r="U257" s="83">
        <f t="shared" si="45"/>
        <v>0.15315333333333336</v>
      </c>
    </row>
    <row r="258" spans="1:21" s="84" customFormat="1" ht="15.45" customHeight="1" x14ac:dyDescent="0.3">
      <c r="A258" s="80" t="s">
        <v>32</v>
      </c>
      <c r="B258" s="67" t="s">
        <v>34</v>
      </c>
      <c r="C258" s="67" t="s">
        <v>100</v>
      </c>
      <c r="D258" s="54" t="s">
        <v>22</v>
      </c>
      <c r="E258" s="54" t="s">
        <v>76</v>
      </c>
      <c r="F258" s="81">
        <v>31274.250000000018</v>
      </c>
      <c r="G258" s="97">
        <v>279.41759999999999</v>
      </c>
      <c r="H258" s="97">
        <v>14322.869049999999</v>
      </c>
      <c r="I258" s="97">
        <v>875.45605000000012</v>
      </c>
      <c r="J258" s="97">
        <v>918.78430000000003</v>
      </c>
      <c r="K258" s="97">
        <v>7433.8022500000015</v>
      </c>
      <c r="L258" s="97">
        <v>434.00279999999998</v>
      </c>
      <c r="M258" s="97">
        <v>806.17494999999997</v>
      </c>
      <c r="N258" s="97">
        <v>241.63614999999999</v>
      </c>
      <c r="O258" s="97">
        <v>4976.5624999999973</v>
      </c>
      <c r="P258" s="82"/>
      <c r="Q258" s="82"/>
      <c r="R258" s="82"/>
      <c r="S258" s="82">
        <f t="shared" si="43"/>
        <v>30288.705649999996</v>
      </c>
      <c r="T258" s="82">
        <f t="shared" si="44"/>
        <v>985.54435000002195</v>
      </c>
      <c r="U258" s="83">
        <f t="shared" si="45"/>
        <v>0.96848703486094723</v>
      </c>
    </row>
    <row r="259" spans="1:21" s="84" customFormat="1" ht="15.45" customHeight="1" x14ac:dyDescent="0.3">
      <c r="A259" s="80" t="s">
        <v>32</v>
      </c>
      <c r="B259" s="67" t="s">
        <v>34</v>
      </c>
      <c r="C259" s="67" t="s">
        <v>100</v>
      </c>
      <c r="D259" s="54" t="s">
        <v>23</v>
      </c>
      <c r="E259" s="54" t="s">
        <v>77</v>
      </c>
      <c r="F259" s="81">
        <v>8900.8499999999931</v>
      </c>
      <c r="G259" s="97">
        <v>147.27195</v>
      </c>
      <c r="H259" s="97">
        <v>139.66470000000001</v>
      </c>
      <c r="I259" s="97">
        <v>118.6045</v>
      </c>
      <c r="J259" s="97">
        <v>165.11775</v>
      </c>
      <c r="K259" s="97">
        <v>155.57499999999999</v>
      </c>
      <c r="L259" s="97">
        <v>377.74099999999999</v>
      </c>
      <c r="M259" s="97">
        <v>159.12995000000001</v>
      </c>
      <c r="N259" s="97">
        <v>104.08825</v>
      </c>
      <c r="O259" s="97">
        <v>125.29300000000001</v>
      </c>
      <c r="P259" s="82"/>
      <c r="Q259" s="82"/>
      <c r="R259" s="82"/>
      <c r="S259" s="82">
        <f t="shared" si="43"/>
        <v>1492.4861000000001</v>
      </c>
      <c r="T259" s="82">
        <f t="shared" si="44"/>
        <v>7408.363899999993</v>
      </c>
      <c r="U259" s="83">
        <f t="shared" si="45"/>
        <v>0.16767905312413997</v>
      </c>
    </row>
    <row r="260" spans="1:21" s="84" customFormat="1" ht="15.45" customHeight="1" x14ac:dyDescent="0.3">
      <c r="A260" s="80" t="s">
        <v>32</v>
      </c>
      <c r="B260" s="67" t="s">
        <v>34</v>
      </c>
      <c r="C260" s="67" t="s">
        <v>100</v>
      </c>
      <c r="D260" s="54" t="s">
        <v>24</v>
      </c>
      <c r="E260" s="54" t="s">
        <v>78</v>
      </c>
      <c r="F260" s="81">
        <v>203594.50999999969</v>
      </c>
      <c r="G260" s="97">
        <v>8745.2382500000022</v>
      </c>
      <c r="H260" s="97">
        <v>10921.26455</v>
      </c>
      <c r="I260" s="97">
        <v>13685.192849999979</v>
      </c>
      <c r="J260" s="97">
        <v>10261.989149999999</v>
      </c>
      <c r="K260" s="97">
        <v>13029.514049999991</v>
      </c>
      <c r="L260" s="97">
        <v>13643.87849999999</v>
      </c>
      <c r="M260" s="97">
        <v>4274.1695499999987</v>
      </c>
      <c r="N260" s="97">
        <v>8939.7951999999932</v>
      </c>
      <c r="O260" s="97">
        <v>13828.147900000031</v>
      </c>
      <c r="P260" s="82"/>
      <c r="Q260" s="82"/>
      <c r="R260" s="82"/>
      <c r="S260" s="82">
        <f t="shared" si="43"/>
        <v>97329.189999999988</v>
      </c>
      <c r="T260" s="82">
        <f t="shared" si="44"/>
        <v>106265.3199999997</v>
      </c>
      <c r="U260" s="83">
        <f t="shared" si="45"/>
        <v>0.47805409880649602</v>
      </c>
    </row>
    <row r="261" spans="1:21" s="84" customFormat="1" ht="15.45" customHeight="1" x14ac:dyDescent="0.3">
      <c r="A261" s="80" t="s">
        <v>32</v>
      </c>
      <c r="B261" s="67" t="s">
        <v>34</v>
      </c>
      <c r="C261" s="67" t="s">
        <v>100</v>
      </c>
      <c r="D261" s="54" t="s">
        <v>25</v>
      </c>
      <c r="E261" s="54" t="s">
        <v>79</v>
      </c>
      <c r="F261" s="81">
        <v>17461.149999999929</v>
      </c>
      <c r="G261" s="97">
        <v>747.96294999999998</v>
      </c>
      <c r="H261" s="97">
        <v>147.76685000000001</v>
      </c>
      <c r="I261" s="97">
        <v>231.78715</v>
      </c>
      <c r="J261" s="97">
        <v>4865.1805999999988</v>
      </c>
      <c r="K261" s="97">
        <v>185.19550000000001</v>
      </c>
      <c r="L261" s="97">
        <v>927.68025000000011</v>
      </c>
      <c r="M261" s="97">
        <v>176.17214999999999</v>
      </c>
      <c r="N261" s="97">
        <v>111.93805</v>
      </c>
      <c r="O261" s="97">
        <v>337.07344999999998</v>
      </c>
      <c r="P261" s="82"/>
      <c r="Q261" s="82"/>
      <c r="R261" s="82"/>
      <c r="S261" s="82">
        <f t="shared" si="43"/>
        <v>7730.7569499999991</v>
      </c>
      <c r="T261" s="82">
        <f t="shared" si="44"/>
        <v>9730.3930499999296</v>
      </c>
      <c r="U261" s="83">
        <f t="shared" si="45"/>
        <v>0.4427404237407061</v>
      </c>
    </row>
    <row r="262" spans="1:21" s="84" customFormat="1" x14ac:dyDescent="0.3"/>
    <row r="263" spans="1:21" s="84" customFormat="1" x14ac:dyDescent="0.3">
      <c r="F263" s="89"/>
      <c r="G263" s="89"/>
      <c r="H263" s="89"/>
      <c r="I263" s="89"/>
      <c r="J263" s="89"/>
      <c r="P263" s="84">
        <f t="shared" ref="O263:R263" si="49">SUBTOTAL(9,P9:P238)</f>
        <v>0</v>
      </c>
      <c r="Q263" s="84">
        <f t="shared" si="49"/>
        <v>0</v>
      </c>
      <c r="R263" s="84">
        <f t="shared" si="49"/>
        <v>0</v>
      </c>
      <c r="S263" s="89"/>
      <c r="T263" s="89"/>
    </row>
  </sheetData>
  <autoFilter ref="A6:V261"/>
  <pageMargins left="0.7" right="0.7" top="0.75" bottom="0.75" header="0.3" footer="0.3"/>
  <pageSetup paperSize="9" orientation="portrait" r:id="rId1"/>
  <ignoredErrors>
    <ignoredError sqref="S239:S257 S40:S48 S97:S123 S125:S151 S153:S179 S206 S212:S237 S92:S95 S9:S35 S51:S52 S54 S62 S69 S76 S82:S87 S181:S203 S37:S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1. Konto koond (24+23jääk)</vt:lpstr>
      <vt:lpstr>Lisa 2 Teenuste eelarve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2023-03-15T11:25:10Z</dcterms:created>
  <dcterms:modified xsi:type="dcterms:W3CDTF">2024-10-23T07:09:30Z</dcterms:modified>
  <dc:title>Kaitseliidu tegevustoetuse ja sihtfinatseerimise eelarve kasutamine (september)</dc:title>
</cp:coreProperties>
</file>